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DivinovaH\Rozpočty\"/>
    </mc:Choice>
  </mc:AlternateContent>
  <bookViews>
    <workbookView xWindow="0" yWindow="0" windowWidth="0" windowHeight="0"/>
  </bookViews>
  <sheets>
    <sheet name="Rekapitulace stavby" sheetId="1" r:id="rId1"/>
    <sheet name="101-2865-16 - PD pro real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'101-2865-16 - PD pro real...'!$C$86:$K$489</definedName>
    <definedName name="_xlnm.Print_Area" localSheetId="1">'101-2865-16 - PD pro real...'!$C$4:$J$37,'101-2865-16 - PD pro real...'!$C$43:$J$70,'101-2865-16 - PD pro real...'!$C$76:$K$489</definedName>
    <definedName name="_xlnm.Print_Titles" localSheetId="1">'101-2865-16 - PD pro real...'!$86:$86</definedName>
    <definedName name="_xlnm.Print_Area" localSheetId="2">'Seznam figur'!$C$4:$G$14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483"/>
  <c r="BH483"/>
  <c r="BG483"/>
  <c r="BF483"/>
  <c r="T483"/>
  <c r="T482"/>
  <c r="R483"/>
  <c r="R482"/>
  <c r="P483"/>
  <c r="P482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3"/>
  <c r="BH453"/>
  <c r="BG453"/>
  <c r="BF453"/>
  <c r="T453"/>
  <c r="R453"/>
  <c r="P453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9"/>
  <c r="BH439"/>
  <c r="BG439"/>
  <c r="BF439"/>
  <c r="T439"/>
  <c r="R439"/>
  <c r="P439"/>
  <c r="BI435"/>
  <c r="BH435"/>
  <c r="BG435"/>
  <c r="BF435"/>
  <c r="T435"/>
  <c r="R435"/>
  <c r="P435"/>
  <c r="BI433"/>
  <c r="BH433"/>
  <c r="BG433"/>
  <c r="BF433"/>
  <c r="T433"/>
  <c r="R433"/>
  <c r="P433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8"/>
  <c r="BH418"/>
  <c r="BG418"/>
  <c r="BF418"/>
  <c r="T418"/>
  <c r="R418"/>
  <c r="P418"/>
  <c r="BI415"/>
  <c r="BH415"/>
  <c r="BG415"/>
  <c r="BF415"/>
  <c r="T415"/>
  <c r="R415"/>
  <c r="P415"/>
  <c r="BI409"/>
  <c r="BH409"/>
  <c r="BG409"/>
  <c r="BF409"/>
  <c r="T409"/>
  <c r="R409"/>
  <c r="P409"/>
  <c r="BI403"/>
  <c r="BH403"/>
  <c r="BG403"/>
  <c r="BF403"/>
  <c r="T403"/>
  <c r="R403"/>
  <c r="P403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3"/>
  <c r="BH383"/>
  <c r="BG383"/>
  <c r="BF383"/>
  <c r="T383"/>
  <c r="R383"/>
  <c r="P383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5"/>
  <c r="BH345"/>
  <c r="BG345"/>
  <c r="BF345"/>
  <c r="T345"/>
  <c r="R345"/>
  <c r="P345"/>
  <c r="BI338"/>
  <c r="BH338"/>
  <c r="BG338"/>
  <c r="BF338"/>
  <c r="T338"/>
  <c r="R338"/>
  <c r="P338"/>
  <c r="BI331"/>
  <c r="BH331"/>
  <c r="BG331"/>
  <c r="BF331"/>
  <c r="T331"/>
  <c r="R331"/>
  <c r="P331"/>
  <c r="BI324"/>
  <c r="BH324"/>
  <c r="BG324"/>
  <c r="BF324"/>
  <c r="T324"/>
  <c r="R324"/>
  <c r="P324"/>
  <c r="BI317"/>
  <c r="BH317"/>
  <c r="BG317"/>
  <c r="BF317"/>
  <c r="T317"/>
  <c r="R317"/>
  <c r="P317"/>
  <c r="BI310"/>
  <c r="BH310"/>
  <c r="BG310"/>
  <c r="BF310"/>
  <c r="T310"/>
  <c r="R310"/>
  <c r="P310"/>
  <c r="BI306"/>
  <c r="BH306"/>
  <c r="BG306"/>
  <c r="BF306"/>
  <c r="T306"/>
  <c r="R306"/>
  <c r="P306"/>
  <c r="BI299"/>
  <c r="BH299"/>
  <c r="BG299"/>
  <c r="BF299"/>
  <c r="T299"/>
  <c r="R299"/>
  <c r="P299"/>
  <c r="BI292"/>
  <c r="BH292"/>
  <c r="BG292"/>
  <c r="BF292"/>
  <c r="T292"/>
  <c r="R292"/>
  <c r="P292"/>
  <c r="BI285"/>
  <c r="BH285"/>
  <c r="BG285"/>
  <c r="BF285"/>
  <c r="T285"/>
  <c r="R285"/>
  <c r="P285"/>
  <c r="BI280"/>
  <c r="BH280"/>
  <c r="BG280"/>
  <c r="BF280"/>
  <c r="T280"/>
  <c r="R280"/>
  <c r="P280"/>
  <c r="BI273"/>
  <c r="BH273"/>
  <c r="BG273"/>
  <c r="BF273"/>
  <c r="T273"/>
  <c r="R273"/>
  <c r="P273"/>
  <c r="BI265"/>
  <c r="BH265"/>
  <c r="BG265"/>
  <c r="BF265"/>
  <c r="T265"/>
  <c r="R265"/>
  <c r="P265"/>
  <c r="BI261"/>
  <c r="BH261"/>
  <c r="BG261"/>
  <c r="BF261"/>
  <c r="T261"/>
  <c r="R261"/>
  <c r="P261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4"/>
  <c r="J83"/>
  <c r="F83"/>
  <c r="F81"/>
  <c r="E79"/>
  <c r="J51"/>
  <c r="J50"/>
  <c r="F50"/>
  <c r="F48"/>
  <c r="E46"/>
  <c r="J16"/>
  <c r="E16"/>
  <c r="F51"/>
  <c r="J15"/>
  <c r="J10"/>
  <c r="J81"/>
  <c i="1" r="L50"/>
  <c r="AM50"/>
  <c r="AM49"/>
  <c r="L49"/>
  <c r="AM47"/>
  <c r="L47"/>
  <c r="L45"/>
  <c r="L44"/>
  <c i="2" r="J371"/>
  <c r="BK352"/>
  <c r="BK299"/>
  <c r="BK235"/>
  <c r="BK219"/>
  <c r="BK194"/>
  <c r="BK150"/>
  <c r="J141"/>
  <c r="BK108"/>
  <c r="J89"/>
  <c r="BK449"/>
  <c r="BK439"/>
  <c r="BK425"/>
  <c r="J403"/>
  <c r="J374"/>
  <c r="J338"/>
  <c r="BK241"/>
  <c r="BK205"/>
  <c r="BK191"/>
  <c r="J159"/>
  <c r="J145"/>
  <c r="J121"/>
  <c r="BK99"/>
  <c i="1" r="AS54"/>
  <c i="2" r="J479"/>
  <c r="BK467"/>
  <c r="J449"/>
  <c r="J425"/>
  <c r="BK403"/>
  <c r="BK374"/>
  <c r="BK358"/>
  <c r="BK310"/>
  <c r="BK249"/>
  <c r="BK229"/>
  <c r="J197"/>
  <c r="BK159"/>
  <c r="BK136"/>
  <c r="BK125"/>
  <c r="J99"/>
  <c r="J467"/>
  <c r="BK441"/>
  <c r="J420"/>
  <c r="J388"/>
  <c r="BK355"/>
  <c r="J285"/>
  <c r="BK261"/>
  <c r="BK215"/>
  <c r="J180"/>
  <c r="BK170"/>
  <c r="J150"/>
  <c r="BK134"/>
  <c r="J117"/>
  <c r="J386"/>
  <c r="J365"/>
  <c r="BK317"/>
  <c r="J249"/>
  <c r="J229"/>
  <c r="J208"/>
  <c r="J170"/>
  <c r="J131"/>
  <c r="J105"/>
  <c r="BK477"/>
  <c r="J453"/>
  <c r="J441"/>
  <c r="BK423"/>
  <c r="J383"/>
  <c r="J361"/>
  <c r="J324"/>
  <c r="BK285"/>
  <c r="J219"/>
  <c r="BK197"/>
  <c r="BK156"/>
  <c r="BK141"/>
  <c r="BK123"/>
  <c r="J102"/>
  <c r="J91"/>
  <c r="BK479"/>
  <c r="J470"/>
  <c r="J461"/>
  <c r="BK433"/>
  <c r="J418"/>
  <c r="BK397"/>
  <c r="J368"/>
  <c r="J352"/>
  <c r="J299"/>
  <c r="J245"/>
  <c r="BK202"/>
  <c r="BK188"/>
  <c r="BK147"/>
  <c r="J134"/>
  <c r="BK105"/>
  <c r="BK474"/>
  <c r="J464"/>
  <c r="J439"/>
  <c r="J409"/>
  <c r="J391"/>
  <c r="J358"/>
  <c r="J310"/>
  <c r="BK280"/>
  <c r="BK254"/>
  <c r="J212"/>
  <c r="BK173"/>
  <c r="J156"/>
  <c r="J147"/>
  <c r="J123"/>
  <c r="J108"/>
  <c r="BK368"/>
  <c r="BK338"/>
  <c r="J280"/>
  <c r="BK245"/>
  <c r="BK226"/>
  <c r="J202"/>
  <c r="J163"/>
  <c r="J115"/>
  <c r="BK96"/>
  <c r="BK470"/>
  <c r="BK447"/>
  <c r="BK435"/>
  <c r="J415"/>
  <c r="BK394"/>
  <c r="BK371"/>
  <c r="BK331"/>
  <c r="J292"/>
  <c r="J232"/>
  <c r="J200"/>
  <c r="J194"/>
  <c r="BK163"/>
  <c r="BK143"/>
  <c r="J125"/>
  <c r="BK115"/>
  <c r="BK89"/>
  <c r="J483"/>
  <c r="J474"/>
  <c r="BK453"/>
  <c r="J428"/>
  <c r="BK415"/>
  <c r="BK388"/>
  <c r="BK361"/>
  <c r="J345"/>
  <c r="J273"/>
  <c r="J241"/>
  <c r="BK200"/>
  <c r="J166"/>
  <c r="BK139"/>
  <c r="BK127"/>
  <c r="BK102"/>
  <c r="J447"/>
  <c r="BK428"/>
  <c r="BK418"/>
  <c r="J394"/>
  <c r="J377"/>
  <c r="J317"/>
  <c r="BK292"/>
  <c r="BK273"/>
  <c r="J235"/>
  <c r="J205"/>
  <c r="J177"/>
  <c r="BK166"/>
  <c r="J139"/>
  <c r="BK121"/>
  <c r="J111"/>
  <c r="BK383"/>
  <c r="J331"/>
  <c r="J254"/>
  <c r="BK232"/>
  <c r="BK212"/>
  <c r="J191"/>
  <c r="J143"/>
  <c r="BK111"/>
  <c r="BK93"/>
  <c r="BK461"/>
  <c r="J444"/>
  <c r="J433"/>
  <c r="BK409"/>
  <c r="BK377"/>
  <c r="BK345"/>
  <c r="BK306"/>
  <c r="J261"/>
  <c r="BK208"/>
  <c r="BK180"/>
  <c r="BK153"/>
  <c r="J127"/>
  <c r="BK117"/>
  <c r="J93"/>
  <c r="BK483"/>
  <c r="J477"/>
  <c r="BK464"/>
  <c r="J435"/>
  <c r="BK420"/>
  <c r="BK391"/>
  <c r="BK365"/>
  <c r="J355"/>
  <c r="BK265"/>
  <c r="J215"/>
  <c r="BK177"/>
  <c r="BK145"/>
  <c r="BK131"/>
  <c r="J119"/>
  <c r="BK91"/>
  <c r="BK444"/>
  <c r="J423"/>
  <c r="J397"/>
  <c r="BK386"/>
  <c r="BK324"/>
  <c r="J306"/>
  <c r="J265"/>
  <c r="J226"/>
  <c r="J188"/>
  <c r="J173"/>
  <c r="J153"/>
  <c r="J136"/>
  <c r="BK119"/>
  <c r="J96"/>
  <c l="1" r="R95"/>
  <c r="T240"/>
  <c r="T253"/>
  <c r="T284"/>
  <c r="P364"/>
  <c r="R382"/>
  <c r="T438"/>
  <c r="BK452"/>
  <c r="T95"/>
  <c r="BK240"/>
  <c r="J240"/>
  <c r="J59"/>
  <c r="BK253"/>
  <c r="J253"/>
  <c r="J60"/>
  <c r="R284"/>
  <c r="T364"/>
  <c r="T382"/>
  <c r="R438"/>
  <c r="P452"/>
  <c r="BK95"/>
  <c r="J95"/>
  <c r="J57"/>
  <c r="R240"/>
  <c r="R253"/>
  <c r="P284"/>
  <c r="R364"/>
  <c r="P382"/>
  <c r="P438"/>
  <c r="P446"/>
  <c r="R446"/>
  <c r="T452"/>
  <c r="P473"/>
  <c r="T473"/>
  <c r="P95"/>
  <c r="P240"/>
  <c r="P253"/>
  <c r="BK284"/>
  <c r="J284"/>
  <c r="J61"/>
  <c r="BK364"/>
  <c r="J364"/>
  <c r="J62"/>
  <c r="BK382"/>
  <c r="J382"/>
  <c r="J63"/>
  <c r="BK438"/>
  <c r="J438"/>
  <c r="J64"/>
  <c r="BK446"/>
  <c r="J446"/>
  <c r="J65"/>
  <c r="T446"/>
  <c r="R452"/>
  <c r="R451"/>
  <c r="BK473"/>
  <c r="J473"/>
  <c r="J68"/>
  <c r="R473"/>
  <c r="F84"/>
  <c r="BE91"/>
  <c r="BE96"/>
  <c r="BE108"/>
  <c r="BE127"/>
  <c r="BE143"/>
  <c r="BE159"/>
  <c r="BE188"/>
  <c r="BE194"/>
  <c r="BE202"/>
  <c r="BE205"/>
  <c r="BE219"/>
  <c r="BE229"/>
  <c r="BE235"/>
  <c r="BE241"/>
  <c r="BE245"/>
  <c r="BE331"/>
  <c r="BE338"/>
  <c r="BE345"/>
  <c r="BE361"/>
  <c r="BE365"/>
  <c r="BE368"/>
  <c r="BE388"/>
  <c r="BE418"/>
  <c r="BE425"/>
  <c r="BE439"/>
  <c r="BE441"/>
  <c r="BE447"/>
  <c r="BE449"/>
  <c r="BE464"/>
  <c r="BE470"/>
  <c r="BE93"/>
  <c r="BE111"/>
  <c r="BE115"/>
  <c r="BE121"/>
  <c r="BE141"/>
  <c r="BE153"/>
  <c r="BE170"/>
  <c r="BE173"/>
  <c r="BE191"/>
  <c r="BE208"/>
  <c r="BE215"/>
  <c r="BE232"/>
  <c r="BE254"/>
  <c r="BE280"/>
  <c r="BE292"/>
  <c r="BE299"/>
  <c r="BE324"/>
  <c r="BE377"/>
  <c r="BE383"/>
  <c r="BE409"/>
  <c r="BE415"/>
  <c r="BE428"/>
  <c r="BE435"/>
  <c r="BE444"/>
  <c r="BE461"/>
  <c r="BE467"/>
  <c r="BE474"/>
  <c r="BE477"/>
  <c r="BE479"/>
  <c r="BE483"/>
  <c r="J48"/>
  <c r="BE102"/>
  <c r="BE105"/>
  <c r="BE134"/>
  <c r="BE139"/>
  <c r="BE147"/>
  <c r="BE166"/>
  <c r="BE200"/>
  <c r="BE212"/>
  <c r="BE226"/>
  <c r="BE249"/>
  <c r="BE273"/>
  <c r="BE310"/>
  <c r="BE355"/>
  <c r="BE386"/>
  <c r="BE394"/>
  <c r="BE397"/>
  <c r="BE403"/>
  <c r="BE420"/>
  <c r="BE423"/>
  <c r="BE433"/>
  <c r="BE453"/>
  <c r="BK234"/>
  <c r="J234"/>
  <c r="J58"/>
  <c r="BE89"/>
  <c r="BE99"/>
  <c r="BE117"/>
  <c r="BE119"/>
  <c r="BE123"/>
  <c r="BE125"/>
  <c r="BE131"/>
  <c r="BE136"/>
  <c r="BE145"/>
  <c r="BE150"/>
  <c r="BE156"/>
  <c r="BE163"/>
  <c r="BE177"/>
  <c r="BE180"/>
  <c r="BE197"/>
  <c r="BE261"/>
  <c r="BE265"/>
  <c r="BE285"/>
  <c r="BE306"/>
  <c r="BE317"/>
  <c r="BE352"/>
  <c r="BE358"/>
  <c r="BE371"/>
  <c r="BE374"/>
  <c r="BE391"/>
  <c r="BK482"/>
  <c r="J482"/>
  <c r="J69"/>
  <c r="F33"/>
  <c i="1" r="BB55"/>
  <c r="BB54"/>
  <c r="W31"/>
  <c i="2" r="J32"/>
  <c i="1" r="AW55"/>
  <c i="2" r="F34"/>
  <c i="1" r="BC55"/>
  <c r="BC54"/>
  <c r="AY54"/>
  <c i="2" r="F32"/>
  <c i="1" r="BA55"/>
  <c r="BA54"/>
  <c r="W30"/>
  <c i="2" r="F35"/>
  <c i="1" r="BD55"/>
  <c r="BD54"/>
  <c r="W33"/>
  <c i="2" l="1" r="R88"/>
  <c r="R87"/>
  <c r="BK451"/>
  <c r="J451"/>
  <c r="J66"/>
  <c r="T451"/>
  <c r="T88"/>
  <c r="T87"/>
  <c r="P451"/>
  <c r="P88"/>
  <c r="P87"/>
  <c i="1" r="AU55"/>
  <c i="2" r="BK88"/>
  <c r="J88"/>
  <c r="J56"/>
  <c r="J452"/>
  <c r="J67"/>
  <c i="1" r="AW54"/>
  <c r="AK30"/>
  <c r="AU54"/>
  <c r="W32"/>
  <c i="2" r="J31"/>
  <c i="1" r="AV55"/>
  <c r="AT55"/>
  <c r="AX54"/>
  <c i="2" r="F31"/>
  <c i="1" r="AZ55"/>
  <c r="AZ54"/>
  <c r="AV54"/>
  <c r="AK29"/>
  <c i="2" l="1" r="BK87"/>
  <c r="J87"/>
  <c r="J55"/>
  <c i="1" r="W29"/>
  <c r="AT54"/>
  <c i="2" l="1" r="J28"/>
  <c i="1" r="AG55"/>
  <c r="AG54"/>
  <c r="AN54"/>
  <c i="2" l="1" r="J37"/>
  <c i="1" r="AN55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<sst xmlns="http://schemas.openxmlformats.org/spreadsheetml/2006/main">
  <si>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</si>
  <si>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</si>
  <si>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</si>
  <si>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</si>
  <si>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</si>
  <si>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{87f5f6bc-ce7f-426c-823a-268eea53ce11}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</si>
  <si>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</si>
  <si>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</si>
  <si>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</si>
  <si>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</si>
  <si>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</si>
  <si>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</si>
  <si>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</si>
  <si>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</si>
  <si>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101-2865-16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</si>
  <si>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</si>
  <si>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</si>
  <si>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PD pro realizaci PSZ po KoPÚ v k.ú. Hradec naD Svitavou - Polní cesta C3_aktualizace</t>
  </si>
  <si>
    <t>KSO:</t>
  </si>
  <si>
    <t/>
  </si>
  <si>
    <t>CC-CZ:</t>
  </si>
  <si>
    <t>Místo:</t>
  </si>
  <si>
    <t xml:space="preserve"> </t>
  </si>
  <si>
    <t>Datum:</t>
  </si>
  <si>
    <t>9. 4. 2021</t>
  </si>
  <si>
    <t>Zadavatel:</t>
  </si>
  <si>
    <t>IČ:</t>
  </si>
  <si>
    <t>SPÚ KPÚ PRO PARDUBICKÝ KRAJ</t>
  </si>
  <si>
    <t>DIČ:</t>
  </si>
  <si>
    <t>Uchazeč:</t>
  </si>
  <si>
    <t>Vyplň údaj</t>
  </si>
  <si>
    <t>Projektant:</t>
  </si>
  <si>
    <t>AGROPROJEKT PSO s.r.o.</t>
  </si>
  <si>
    <t>True</t>
  </si>
  <si>
    <t>Zpracovatel:</t>
  </si>
  <si>
    <t>Ing. Hana Divinová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</si>
  <si>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</si>
  <si>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</si>
  <si>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</si>
  <si>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</si>
  <si>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</si>
  <si>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</si>
  <si>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</si>
  <si>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</si>
  <si>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</si>
  <si>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</si>
  <si>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</si>
  <si>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</si>
  <si>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</si>
  <si>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</si>
  <si>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</si>
  <si>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</si>
  <si>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</si>
  <si>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</si>
  <si>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</si>
  <si>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</si>
  <si>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</si>
  <si>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</si>
  <si>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</si>
  <si>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</si>
  <si>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</si>
  <si>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</si>
  <si>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</si>
  <si>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</si>
  <si>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</si>
  <si>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</si>
  <si>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</si>
  <si>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</si>
  <si>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</si>
  <si>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</si>
  <si>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</si>
  <si>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</si>
  <si>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</si>
  <si>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</si>
  <si>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</si>
  <si>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</si>
  <si>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</si>
  <si>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</si>
  <si>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</si>
  <si>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</si>
  <si>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</si>
  <si>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</si>
  <si>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</si>
  <si>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</si>
  <si>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</si>
  <si>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</si>
  <si>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</si>
  <si>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</si>
  <si>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</si>
  <si>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</si>
  <si>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 Komunikace pozemní</t>
  </si>
  <si>
    <t xml:space="preserve">    8 - 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</si>
  <si>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</si>
  <si>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</si>
  <si>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</si>
  <si>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VRN -  Vedlejší rozpočtové náklady</t>
  </si>
  <si>
    <t xml:space="preserve">      VRN1 -  Průzkumné, geodetické a projektové práce</t>
  </si>
  <si>
    <t xml:space="preserve">      VRN3 -  Zařízení staveniště</t>
  </si>
  <si>
    <t xml:space="preserve">  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</si>
  <si>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</si>
  <si>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</si>
  <si>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</si>
  <si>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</si>
  <si>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</si>
  <si>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</si>
  <si>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</si>
  <si>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</si>
  <si>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</si>
  <si>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</si>
  <si>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</si>
  <si>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</si>
  <si>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</si>
  <si>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</si>
  <si>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</si>
  <si>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</si>
  <si>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K</t>
  </si>
  <si>
    <t>115001104</t>
  </si>
  <si>
    <t>Převedení vody potrubím DN do 300</t>
  </si>
  <si>
    <t>m</t>
  </si>
  <si>
    <t>CS ÚRS 2021 01</t>
  </si>
  <si>
    <t>4</t>
  </si>
  <si>
    <t>-710476057</t>
  </si>
  <si>
    <t>PP</t>
  </si>
  <si>
    <t>Převedení vody potrubím průměru DN přes 250 do 300</t>
  </si>
  <si>
    <t>115101202</t>
  </si>
  <si>
    <t>Čerpání vody na dopravní výšku do 10 m průměrný přítok do 1000 l/min</t>
  </si>
  <si>
    <t>hod</t>
  </si>
  <si>
    <t>-961088310</t>
  </si>
  <si>
    <t>Čerpání vody na dopravní výšku do 10 m s uvažovaným průměrným přítokem přes 500 do 1 000 l/min</t>
  </si>
  <si>
    <t>3</t>
  </si>
  <si>
    <t>115108111</t>
  </si>
  <si>
    <t>Pohotovost záložního čerpadla na v do 20 m</t>
  </si>
  <si>
    <t>den</t>
  </si>
  <si>
    <t>1289272351</t>
  </si>
  <si>
    <t>Pohotovost záložního čerpadla popř. čerpací soupravy při čerpání vody ze štol na dopravní výšku do 20 m</t>
  </si>
  <si>
    <t>Zemní práce</t>
  </si>
  <si>
    <t>M</t>
  </si>
  <si>
    <t>02667</t>
  </si>
  <si>
    <t>Slivoň švestka (Stanley), OK 10-12 cm, ZB</t>
  </si>
  <si>
    <t>ks</t>
  </si>
  <si>
    <t>8</t>
  </si>
  <si>
    <t>1339119844</t>
  </si>
  <si>
    <t>VV</t>
  </si>
  <si>
    <t>34+57</t>
  </si>
  <si>
    <t>5</t>
  </si>
  <si>
    <t>02668</t>
  </si>
  <si>
    <t>Třešeň domácí, OK 10-12 cm, ZB</t>
  </si>
  <si>
    <t>391651466</t>
  </si>
  <si>
    <t>42</t>
  </si>
  <si>
    <t>6</t>
  </si>
  <si>
    <t>026505150</t>
  </si>
  <si>
    <t>Lípa srdčitá, alejový strom OK 10-12 cm, ZB</t>
  </si>
  <si>
    <t>429576685</t>
  </si>
  <si>
    <t>7</t>
  </si>
  <si>
    <t>026504870</t>
  </si>
  <si>
    <t>Jeřáb obecný (Moravský sladkoplodý) 150 - 200 cm, ZB</t>
  </si>
  <si>
    <t>kus</t>
  </si>
  <si>
    <t>-1283652778</t>
  </si>
  <si>
    <t>123</t>
  </si>
  <si>
    <t>02672</t>
  </si>
  <si>
    <t>Jeřáb černý (Aronie), OK 10-12 cm, ZB</t>
  </si>
  <si>
    <t>-1192035403</t>
  </si>
  <si>
    <t>86</t>
  </si>
  <si>
    <t>9</t>
  </si>
  <si>
    <t>111103202</t>
  </si>
  <si>
    <t>Kosení ve vegetačním období travního porostu středně hustého</t>
  </si>
  <si>
    <t>ha</t>
  </si>
  <si>
    <t>6441478</t>
  </si>
  <si>
    <t>Kosení travin a vodních rostlin ve vegetačním období travního porostu středně hustého</t>
  </si>
  <si>
    <t>P</t>
  </si>
  <si>
    <t>Poznámka k položce:_x000d_
Kosení travnatých ploch a meziřadí 2x</t>
  </si>
  <si>
    <t>(12520+4411,7)/10000</t>
  </si>
  <si>
    <t>10</t>
  </si>
  <si>
    <t>111251102</t>
  </si>
  <si>
    <t>Odstranění křovin a stromů průměru kmene do 100 mm i s kořeny sklonu terénu do 1:5 z celkové plochy přes 100 do 500 m2 strojně</t>
  </si>
  <si>
    <t>m2</t>
  </si>
  <si>
    <t>1150730389</t>
  </si>
  <si>
    <t>Odstranění křovin a stromů s odstraněním kořenů strojně průměru kmene do 100 mm v rovině nebo ve svahu sklonu terénu do 1:5, při celkové ploše přes 100 do 500 m2</t>
  </si>
  <si>
    <t>11</t>
  </si>
  <si>
    <t>111209111</t>
  </si>
  <si>
    <t>Spálení proutí a klestu</t>
  </si>
  <si>
    <t>-1590876652</t>
  </si>
  <si>
    <t>Spálení proutí, klestu z prořezávek a odstraněných křovin pro jakoukoliv dřevinu</t>
  </si>
  <si>
    <t>12</t>
  </si>
  <si>
    <t>112101103</t>
  </si>
  <si>
    <t>Odstranění stromů listnatých průměru kmene do 700 mm</t>
  </si>
  <si>
    <t>1536421158</t>
  </si>
  <si>
    <t>Odstranění stromů s odřezáním kmene a s odvětvením listnatých, průměru kmene přes 500 do 700 mm</t>
  </si>
  <si>
    <t>13</t>
  </si>
  <si>
    <t>112111111</t>
  </si>
  <si>
    <t>Spálení větví všech druhů stromů</t>
  </si>
  <si>
    <t>-341043038</t>
  </si>
  <si>
    <t>Spálení větví stromů všech druhů stromů o průměru kmene přes 0,10 m na hromadách</t>
  </si>
  <si>
    <t>14</t>
  </si>
  <si>
    <t>112201103</t>
  </si>
  <si>
    <t>Odstranění pařezů D do 700 mm</t>
  </si>
  <si>
    <t>-215800737</t>
  </si>
  <si>
    <t>Odstranění pařezů strojně s jejich vykopáním, vytrháním nebo odstřelením průměru přes 500 do 700 mm</t>
  </si>
  <si>
    <t>112211113</t>
  </si>
  <si>
    <t>Spálení pařezu D do 1,0 m</t>
  </si>
  <si>
    <t>1811440290</t>
  </si>
  <si>
    <t>Spálení pařezů na hromadách průměru přes 0,50 do 1,00 m</t>
  </si>
  <si>
    <t>16</t>
  </si>
  <si>
    <t>121103111</t>
  </si>
  <si>
    <t>Skrývka zemin schopných zúrodnění v rovině a svahu do 1:5</t>
  </si>
  <si>
    <t>m3</t>
  </si>
  <si>
    <t>-385487133</t>
  </si>
  <si>
    <t>Skrývka zemin schopných zúrodnění v rovině a ve sklonu do 1:5</t>
  </si>
  <si>
    <t>(3772)*0,4</t>
  </si>
  <si>
    <t>Součet</t>
  </si>
  <si>
    <t>17</t>
  </si>
  <si>
    <t>69321052</t>
  </si>
  <si>
    <t>geomříž tříosá PP tl 4mm</t>
  </si>
  <si>
    <t>225168141</t>
  </si>
  <si>
    <t>100*1,05</t>
  </si>
  <si>
    <t>18</t>
  </si>
  <si>
    <t>174201203</t>
  </si>
  <si>
    <t>Zásyp jam po pařezech D pařezů do 700 mm strojně</t>
  </si>
  <si>
    <t>1531510133</t>
  </si>
  <si>
    <t>Zásyp jam po pařezech strojně výkopkem z horniny získané při dobývání pařezů s hrubým urovnáním povrchu zasypávky průměru pařezu přes 500 do 700 mm</t>
  </si>
  <si>
    <t>19</t>
  </si>
  <si>
    <t>183101114</t>
  </si>
  <si>
    <t>Hloubení jamek bez výměny půdy zeminy tř 1 až 4 objem do 0,125 m3 v rovině a svahu do 1:5</t>
  </si>
  <si>
    <t>-1392101037</t>
  </si>
  <si>
    <t>Hloubení jamek pro vysazování rostlin v zemině tř.1 až 4 bez výměny půdy v rovině nebo na svahu do 1:5, objemu přes 0,05 do 0,125 m3</t>
  </si>
  <si>
    <t>91+42+3+123+86</t>
  </si>
  <si>
    <t>20</t>
  </si>
  <si>
    <t>155131312</t>
  </si>
  <si>
    <t>Zřízení protierozního zpevnění svahů geomříží, georohoží sklonu do 1:1 včetně kotvení</t>
  </si>
  <si>
    <t>433514505</t>
  </si>
  <si>
    <t>Zřízení protierozního zpevnění svahů geomříží nebo georohoží včetně plošného kotvení ocelovými skobami, ve sklonu přes 1:2 do 1:1</t>
  </si>
  <si>
    <t>184102115</t>
  </si>
  <si>
    <t>Výsadba dřeviny s balem D do 0,6 m do jamky se zalitím v rovině a svahu do 1:5</t>
  </si>
  <si>
    <t>-1595174825</t>
  </si>
  <si>
    <t>Výsadba dřeviny s balem do předem vyhloubené jamky se zalitím v rovině nebo na svahu do 1:5, při průměru balu přes 500 do 600 mm</t>
  </si>
  <si>
    <t>22</t>
  </si>
  <si>
    <t>184215133</t>
  </si>
  <si>
    <t>Ukotvení kmene dřevin třemi kůly D do 0,1 m délky do 3 m</t>
  </si>
  <si>
    <t>-1616004869</t>
  </si>
  <si>
    <t>Ukotvení dřeviny kůly třemi kůly, délky přes 2 do 3 m</t>
  </si>
  <si>
    <t>23</t>
  </si>
  <si>
    <t>184813121</t>
  </si>
  <si>
    <t>Ochrana dřevin před okusem mechanicky pletivem v rovině a svahu do 1:5</t>
  </si>
  <si>
    <t>-1588609689</t>
  </si>
  <si>
    <t>Ochrana dřevin před okusem zvěří mechanicky v rovině nebo ve svahu do 1:5, pletivem, výšky do 2 m</t>
  </si>
  <si>
    <t>24</t>
  </si>
  <si>
    <t>184813133</t>
  </si>
  <si>
    <t>Ochrana listnatých dřevin do 70 cm před okusem chemickým nátěrem v rovině a svahu do 1:5</t>
  </si>
  <si>
    <t>100 kus</t>
  </si>
  <si>
    <t>-1976857695</t>
  </si>
  <si>
    <t>Ochrana dřevin před okusem zvěří chemicky nátěrem, v rovině nebo ve svahu do 1:5 listnatých, výšky do 70 cm</t>
  </si>
  <si>
    <t>345/100</t>
  </si>
  <si>
    <t>25</t>
  </si>
  <si>
    <t>184852322</t>
  </si>
  <si>
    <t>Řez stromu výchovný alejových stromů výšky přes 4 do 6 m</t>
  </si>
  <si>
    <t>1241124131</t>
  </si>
  <si>
    <t>Řez stromů prováděný lezeckou technikou výchovný (S-RV) alejové stromy, výšky přes 4 do 6 m</t>
  </si>
  <si>
    <t>4+8</t>
  </si>
  <si>
    <t>26</t>
  </si>
  <si>
    <t>184911421</t>
  </si>
  <si>
    <t>Mulčování rostlin kůrou tl. do 0,1 m v rovině a svahu do 1:5</t>
  </si>
  <si>
    <t>1495108687</t>
  </si>
  <si>
    <t>Mulčování vysazených rostlin mulčovací kůrou, tl. do 100 mm v rovině nebo na svahu do 1:5</t>
  </si>
  <si>
    <t>345</t>
  </si>
  <si>
    <t>27</t>
  </si>
  <si>
    <t>10391100</t>
  </si>
  <si>
    <t>kůra mulčovací VL</t>
  </si>
  <si>
    <t>1813946856</t>
  </si>
  <si>
    <t>(345*0,05)+(345*2*3*0,05)</t>
  </si>
  <si>
    <t>28</t>
  </si>
  <si>
    <t>1849114211</t>
  </si>
  <si>
    <t>2140550784</t>
  </si>
  <si>
    <t xml:space="preserve">Poznámka k položce:_x000d_
Mulčování dřevin mulčem z pokosu tl. cca 10 cm (min. 2x/rok) vč. přesunu materiálu po dobu 3 let každoročně </t>
  </si>
  <si>
    <t>345*2*3</t>
  </si>
  <si>
    <t>29</t>
  </si>
  <si>
    <t>185802114</t>
  </si>
  <si>
    <t>Hnojení půdy umělým hnojivem k jednotlivým rostlinám v rovině a svahu do 1:5</t>
  </si>
  <si>
    <t>t</t>
  </si>
  <si>
    <t>-1762972639</t>
  </si>
  <si>
    <t>Hnojení půdy nebo trávníku v rovině nebo na svahu do 1:5 umělým hnojivem s rozdělením k jednotlivým rostlinám</t>
  </si>
  <si>
    <t>(345*0,005)/1000</t>
  </si>
  <si>
    <t>30</t>
  </si>
  <si>
    <t>25191155</t>
  </si>
  <si>
    <t>hnojivo průmyslové</t>
  </si>
  <si>
    <t>kg</t>
  </si>
  <si>
    <t>-1260400409</t>
  </si>
  <si>
    <t>Poznámka k položce:_x000d_
Hnojivo v tabletách</t>
  </si>
  <si>
    <t>345*0,05</t>
  </si>
  <si>
    <t>31</t>
  </si>
  <si>
    <t>60591255</t>
  </si>
  <si>
    <t>kůl vyvazovací dřevěný impregnovaný D 8cm dl 2,5m</t>
  </si>
  <si>
    <t>1521978145</t>
  </si>
  <si>
    <t>345*3</t>
  </si>
  <si>
    <t>32</t>
  </si>
  <si>
    <t>185804311</t>
  </si>
  <si>
    <t>Zalití rostlin vodou plocha do 20 m2</t>
  </si>
  <si>
    <t>1098466487</t>
  </si>
  <si>
    <t>Zalití rostlin vodou plochy záhonů jednotlivě do 20 m2</t>
  </si>
  <si>
    <t>Poznámka k položce:_x000d_
Zálivka 5x/rok vč. dodávky vody</t>
  </si>
  <si>
    <t>0,1*345*5</t>
  </si>
  <si>
    <t>33</t>
  </si>
  <si>
    <t>181301113</t>
  </si>
  <si>
    <t>Rozprostření ornice tl vrstvy do 200 mm pl přes 500 m2 v rovině nebo ve svahu do 1:5 strojně</t>
  </si>
  <si>
    <t>-2144196392</t>
  </si>
  <si>
    <t>Rozprostření a urovnání ornice v rovině nebo ve svahu sklonu do 1:5 strojně při souvislé ploše přes 500 m2, tl. vrstvy do 200 mm</t>
  </si>
  <si>
    <t>1508,8/0,2</t>
  </si>
  <si>
    <t>34</t>
  </si>
  <si>
    <t>122251107</t>
  </si>
  <si>
    <t>Odkopávky a prokopávky nezapažené v hornině třídy těžitelnosti I, skupiny 3 objem přes 5000 m3 strojně</t>
  </si>
  <si>
    <t>810295748</t>
  </si>
  <si>
    <t>Odkopávky a prokopávky nezapažené strojně v hornině třídy těžitelnosti I skupiny 3 přes 5 000 m3</t>
  </si>
  <si>
    <t>"výkop - křížovatky" 405,2*0,65</t>
  </si>
  <si>
    <t>"výkop - připojení" 308,2*0,65</t>
  </si>
  <si>
    <t xml:space="preserve">"výkop - sjezdy"  640*0,65</t>
  </si>
  <si>
    <t>"výkop - polní cesta" 8443</t>
  </si>
  <si>
    <t>"Výkop - stabilizace" 26636,3*0,35</t>
  </si>
  <si>
    <t>35</t>
  </si>
  <si>
    <t>132251104</t>
  </si>
  <si>
    <t xml:space="preserve">Hloubení rýh nezapažených  š do 800 mm v hornině třídy těžitelnosti I, skupiny 3 objem přes 100 m3 strojně</t>
  </si>
  <si>
    <t>-531018350</t>
  </si>
  <si>
    <t>Hloubení nezapažených rýh šířky do 800 mm strojně s urovnáním dna do předepsaného profilu a spádu v hornině třídy těžitelnosti I skupiny 3 přes 100 m3</t>
  </si>
  <si>
    <t>"hloubení rýhy pro drenáž" 0,4*0,4*5012,81</t>
  </si>
  <si>
    <t>36</t>
  </si>
  <si>
    <t>132254204</t>
  </si>
  <si>
    <t>Hloubení zapažených rýh š do 2000 mm v hornině třídy těžitelnosti I, skupiny 3 objem do 500 m3</t>
  </si>
  <si>
    <t>-1902795002</t>
  </si>
  <si>
    <t>Hloubení zapažených rýh šířky přes 800 do 2 000 mm strojně s urovnáním dna do předepsaného profilu a spádu v hornině třídy těžitelnosti I skupiny 3 přes 100 do 500 m3</t>
  </si>
  <si>
    <t>"výkopy pro zasak. jímky" 41*1*3*2</t>
  </si>
  <si>
    <t>37</t>
  </si>
  <si>
    <t>162751117</t>
  </si>
  <si>
    <t>Vodorovné přemístění do 10000 m výkopku/sypaniny z horniny třídy těžitelnosti I, skupiny 1 až 3</t>
  </si>
  <si>
    <t>-706576193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</si>
  <si>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</si>
  <si>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"výkopy-násypy-humusování-zásyp jímek:" 18645,415-337,9-441,6-(41*1*3*0,5)+184,5</t>
  </si>
  <si>
    <t>38</t>
  </si>
  <si>
    <t>162751119</t>
  </si>
  <si>
    <t>Příplatek k vodorovnému přemístění výkopku/sypaniny z horniny třídy těžitelnosti I, skupiny 1 až 3 ZKD 1000 m přes 10000 m</t>
  </si>
  <si>
    <t>-1302866151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</si>
  <si>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</si>
  <si>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17988,915*5</t>
  </si>
  <si>
    <t>39</t>
  </si>
  <si>
    <t>171251201</t>
  </si>
  <si>
    <t>Uložení sypaniny na skládky nebo meziskládky</t>
  </si>
  <si>
    <t>1282511304</t>
  </si>
  <si>
    <t>Uložení sypaniny na skládky nebo meziskládky bez hutnění s upravením uložené sypaniny do předepsaného tvaru</t>
  </si>
  <si>
    <t>40</t>
  </si>
  <si>
    <t>171201221</t>
  </si>
  <si>
    <t>Poplatek za uložení na skládce (skládkovné) zeminy a kamení kód odpadu 17 05 04</t>
  </si>
  <si>
    <t>-2081667831</t>
  </si>
  <si>
    <t>Poplatek za uložení stavebního odpadu na skládce (skládkovné) zeminy a kamení zatříděného do Katalogu odpadů pod kódem 17 05 04</t>
  </si>
  <si>
    <t>(17988,915)*1,8</t>
  </si>
  <si>
    <t>41</t>
  </si>
  <si>
    <t>171151103</t>
  </si>
  <si>
    <t>Uložení sypaniny z hornin soudržných do násypů zhutněných strojně</t>
  </si>
  <si>
    <t>-1159286298</t>
  </si>
  <si>
    <t>Uložení sypanin do násypů strojně s rozprostřením sypaniny ve vrstvách a s hrubým urovnáním zhutněných z hornin soudržných jakékoliv třídy těžitelnosti</t>
  </si>
  <si>
    <t>17988,915</t>
  </si>
  <si>
    <t>181451121</t>
  </si>
  <si>
    <t>Založení lučního trávníku výsevem plochy přes 1000 m2 v rovině a ve svahu do 1:5</t>
  </si>
  <si>
    <t>-136467835</t>
  </si>
  <si>
    <t>Založení trávníku na půdě předem připravené plochy přes 1000 m2 výsevem včetně utažení lučního v rovině nebo na svahu do 1:5</t>
  </si>
  <si>
    <t>Poznámka k položce:_x000d_
travní směs dle požadavků správy CHKO</t>
  </si>
  <si>
    <t>"ozelenění nezastavěvé plochy pozemků stavby" 12520</t>
  </si>
  <si>
    <t>43</t>
  </si>
  <si>
    <t>181451123</t>
  </si>
  <si>
    <t>Založení lučního trávníku výsevem plochy přes 1000 m2 ve svahu do 1:1</t>
  </si>
  <si>
    <t>2079747679</t>
  </si>
  <si>
    <t>Založení trávníku na půdě předem připravené plochy přes 1000 m2 výsevem včetně utažení lučního na svahu přes 1:2 do 1:1</t>
  </si>
  <si>
    <t>3098,1+1313,6</t>
  </si>
  <si>
    <t>44</t>
  </si>
  <si>
    <t>00572474</t>
  </si>
  <si>
    <t>osivo směs travní krajinná-svahová</t>
  </si>
  <si>
    <t>-486901709</t>
  </si>
  <si>
    <t>(12520+4411,7)/100*2,5*1,05</t>
  </si>
  <si>
    <t>45</t>
  </si>
  <si>
    <t>181951112</t>
  </si>
  <si>
    <t>Úprava pláně v hornině třídy těžitelnosti I, skupiny 1 až 3 se zhutněním strojně</t>
  </si>
  <si>
    <t>-1584007989</t>
  </si>
  <si>
    <t>Úprava pláně vyrovnáním výškových rozdílů strojně v hornině třídy těžitelnosti I, skupiny 1 až 3 se zhutněním</t>
  </si>
  <si>
    <t>"křížovatky" 405,2</t>
  </si>
  <si>
    <t>"připojení" 308,2</t>
  </si>
  <si>
    <t xml:space="preserve">"sjezdy"  640</t>
  </si>
  <si>
    <t>" polní cesta" 26636,3</t>
  </si>
  <si>
    <t>46</t>
  </si>
  <si>
    <t>182251101</t>
  </si>
  <si>
    <t>Svahování násypů strojně</t>
  </si>
  <si>
    <t>-1297895811</t>
  </si>
  <si>
    <t>Svahování trvalých svahů do projektovaných profilů strojně s potřebným přemístěním výkopku při svahování násypů v jakékoliv hornině</t>
  </si>
  <si>
    <t>3098,1</t>
  </si>
  <si>
    <t>47</t>
  </si>
  <si>
    <t>182151111</t>
  </si>
  <si>
    <t>Svahování v zářezech v hornině třídy těžitelnosti I, skupiny 1 až 3 strojně</t>
  </si>
  <si>
    <t>540710295</t>
  </si>
  <si>
    <t>Svahování trvalých svahů do projektovaných profilů strojně s potřebným přemístěním výkopku při svahování v zářezech v hornině třídy těžitelnosti I, skupiny 1 až 3</t>
  </si>
  <si>
    <t>1313,6</t>
  </si>
  <si>
    <t>48</t>
  </si>
  <si>
    <t>215901101</t>
  </si>
  <si>
    <t>Zhutnění podloží z hornin soudržných nebo nesoudržných pod násypy</t>
  </si>
  <si>
    <t>102221995</t>
  </si>
  <si>
    <t>Zhutnění podloží pod násypy z rostlé horniny třídy těžitelnosti I a II, skupiny 1 až 4 z hornin soudružných a nesoudržných</t>
  </si>
  <si>
    <t>Zakládání</t>
  </si>
  <si>
    <t>49</t>
  </si>
  <si>
    <t>211571111</t>
  </si>
  <si>
    <t>Výplň odvodňovacích žeber nebo trativodů štěrkopískem tříděným</t>
  </si>
  <si>
    <t>819196632</t>
  </si>
  <si>
    <t>Výplň kamenivem do rýh odvodňovacích žeber nebo trativodů bez zhutnění, s úpravou povrchu výplně štěrkopískem tříděným</t>
  </si>
  <si>
    <t>"drenáž" (5012,81)*0,4*0,4</t>
  </si>
  <si>
    <t>"zasak. jímky" 41*1*3*1,5</t>
  </si>
  <si>
    <t>Svislé a kompletní konstrukce</t>
  </si>
  <si>
    <t>50</t>
  </si>
  <si>
    <t>388129210</t>
  </si>
  <si>
    <t>Montáž ŽB dílců prefabrikovaných kanálů pro IS tvaru U hmotnosti do 1 t</t>
  </si>
  <si>
    <t>-245125510</t>
  </si>
  <si>
    <t>Montáž dílců prefabrikovaných kanálů ze železobetonu pro rozvody se zalitím spár šířky do 30 mm tvaru U, hmotnosti do 1 t</t>
  </si>
  <si>
    <t>Poznámka k položce:_x000d_
Osazení prefabrikovaného odvodňovacího žlabu 40x70x2500</t>
  </si>
  <si>
    <t>(15+15)/2,5</t>
  </si>
  <si>
    <t>51</t>
  </si>
  <si>
    <t>5921</t>
  </si>
  <si>
    <t>Žlab příkopový prefabrikovaný 400x700 mm</t>
  </si>
  <si>
    <t>1689791847</t>
  </si>
  <si>
    <t>Žlab příkopový prefabrikovaný 400x700x2500 mm</t>
  </si>
  <si>
    <t xml:space="preserve">Poznámka k položce:_x000d_
Příkopový dvodňovací žlab prefabrikovaný se zabudovanou litinovou hranou, pro osazení litinového roštu, pro zátěž tř. únosnosti D-F </t>
  </si>
  <si>
    <t>52</t>
  </si>
  <si>
    <t>2861</t>
  </si>
  <si>
    <t>Mříž litinová odvod. žlabu s.š. 500 mm</t>
  </si>
  <si>
    <t>1083977270</t>
  </si>
  <si>
    <t>Poznámka k položce:_x000d_
Dodání přejezdných mříží (roštů) odvod žlabů litinových n. plastových, tř. únosnosti min. D 400 kN vč. zajišťovacího spojovacího materiálu</t>
  </si>
  <si>
    <t>(15+15)*2</t>
  </si>
  <si>
    <t>Vodorovné konstrukce</t>
  </si>
  <si>
    <t>53</t>
  </si>
  <si>
    <t>451313521</t>
  </si>
  <si>
    <t>Podkladní vrstva z betonu prostého se zvýšenými nároky na prostředí pod dlažbu tl do 150 mm</t>
  </si>
  <si>
    <t>-1762498732</t>
  </si>
  <si>
    <t>Podkladní vrstva z betonu prostého pod dlažbu se zvýšenými nároky na prostředí tl. přes 100 do 150 mm</t>
  </si>
  <si>
    <t>"zpevnění příkopu na vtoku a na výtoku - km 0,002 " 2*2,4*3</t>
  </si>
  <si>
    <t>" km 1,084" 2*3*3</t>
  </si>
  <si>
    <t>"km 3,809" 2*2,4*3</t>
  </si>
  <si>
    <t>"km 3,825"2*2,4*1</t>
  </si>
  <si>
    <t>54</t>
  </si>
  <si>
    <t>451313531</t>
  </si>
  <si>
    <t>Podkladní vrstva z betonu prostého se zvýšenými nároky na prostředí pod dlažbu tl do 200 mm</t>
  </si>
  <si>
    <t>559508669</t>
  </si>
  <si>
    <t>Podkladní vrstva z betonu prostého pod dlažbu se zvýšenými nároky na prostředí tl. přes 150 do 200 mm</t>
  </si>
  <si>
    <t>"brod" 260</t>
  </si>
  <si>
    <t>55</t>
  </si>
  <si>
    <t>452218142</t>
  </si>
  <si>
    <t>Zajišťovací práh z upraveného lomového kamene na cementovou maltu</t>
  </si>
  <si>
    <t>-1525847171</t>
  </si>
  <si>
    <t>Zajišťovací práh z upraveného lomového kamene na dně a ve svahu melioračních kanálů, s patkami nebo bez patek s dlažbovitou úpravou viditelných ploch na cementovou maltu</t>
  </si>
  <si>
    <t>"km 0,002 " 2*2,4*0,3*0,8</t>
  </si>
  <si>
    <t>" km 1,084" 2*3*0,3*0,8</t>
  </si>
  <si>
    <t>"km 3,809" 2*2,4*0,3*0,8</t>
  </si>
  <si>
    <t>"km 3,825"2*2,4*0,3*0,8</t>
  </si>
  <si>
    <t>"brod km 0,427-0,447" 60*0,4*0,8</t>
  </si>
  <si>
    <t>56</t>
  </si>
  <si>
    <t>465513227</t>
  </si>
  <si>
    <t>Dlažba z lomového kamene na cementovou maltu s vyspárováním tl 250 mm pro hráze</t>
  </si>
  <si>
    <t>26185488</t>
  </si>
  <si>
    <t>Dlažba z lomového kamene lomařsky upraveného na cementovou maltu, s vyspárováním cementovou maltou, tl. kamene 250 mm</t>
  </si>
  <si>
    <t>57</t>
  </si>
  <si>
    <t>465513427</t>
  </si>
  <si>
    <t>Dlažba z lomového kamene na cementovou maltu s vyspárováním tl 400 mm pro hráze</t>
  </si>
  <si>
    <t>-241896698</t>
  </si>
  <si>
    <t>Dlažba z lomového kamene lomařsky upraveného na cementovou maltu, s vyspárováním cementovou maltou, tl. kamene 400 mm</t>
  </si>
  <si>
    <t xml:space="preserve"> Komunikace pozemní</t>
  </si>
  <si>
    <t>58</t>
  </si>
  <si>
    <t>564651111</t>
  </si>
  <si>
    <t>Podklad z kameniva hrubého drceného vel. 63-125 mm tl 150 mm</t>
  </si>
  <si>
    <t>-1956679043</t>
  </si>
  <si>
    <t>Podklad z kameniva hrubého drceného vel. 63-125 mm, s rozprostřením a zhutněním, po zhutnění tl. 150 mm</t>
  </si>
  <si>
    <t xml:space="preserve">" sjezdy"  640</t>
  </si>
  <si>
    <t>"polní cesta" 26105,68</t>
  </si>
  <si>
    <t>59</t>
  </si>
  <si>
    <t>564751111</t>
  </si>
  <si>
    <t>Podklad z kameniva hrubého drceného vel. 32-63 mm tl 150 mm</t>
  </si>
  <si>
    <t>249072845</t>
  </si>
  <si>
    <t>Podklad nebo kryt z kameniva hrubého drceného vel. 32-63 mm s rozprostřením a zhutněním, po zhutnění tl. 150 mm</t>
  </si>
  <si>
    <t>60</t>
  </si>
  <si>
    <t>564811111</t>
  </si>
  <si>
    <t>Podklad ze štěrkodrtě ŠD tl 50 mm</t>
  </si>
  <si>
    <t>1378586335</t>
  </si>
  <si>
    <t>Podklad ze štěrkodrti ŠD s rozprostřením a zhutněním, po zhutnění tl. 50 mm</t>
  </si>
  <si>
    <t>61</t>
  </si>
  <si>
    <t>564851111</t>
  </si>
  <si>
    <t>Podklad ze štěrkodrtě ŠD tl 150 mm</t>
  </si>
  <si>
    <t>-1131971001</t>
  </si>
  <si>
    <t>Podklad ze štěrkodrti ŠD s rozprostřením a zhutněním, po zhutnění tl. 150 mm</t>
  </si>
  <si>
    <t>62</t>
  </si>
  <si>
    <t>564861111</t>
  </si>
  <si>
    <t>Podklad ze štěrkodrtě ŠD tl 200 mm</t>
  </si>
  <si>
    <t>616199046</t>
  </si>
  <si>
    <t>Podklad ze štěrkodrti ŠD s rozprostřením a zhutněním, po zhutnění tl. 200 mm</t>
  </si>
  <si>
    <t>"polní cesta" 24915,84</t>
  </si>
  <si>
    <t>63</t>
  </si>
  <si>
    <t>564752113</t>
  </si>
  <si>
    <t>Podklad z vibrovaného štěrku VŠ tl 170 mm</t>
  </si>
  <si>
    <t>86560100</t>
  </si>
  <si>
    <t>Podklad nebo kryt z vibrovaného štěrku VŠ s rozprostřením, vlhčením a zhutněním, po zhutnění tl. 170 mm</t>
  </si>
  <si>
    <t>"polní cesta" 23172,02</t>
  </si>
  <si>
    <t>64</t>
  </si>
  <si>
    <t>573111115</t>
  </si>
  <si>
    <t>Postřik živičný infiltrační s posypem z asfaltu množství 2,5 kg/m2</t>
  </si>
  <si>
    <t>-791655828</t>
  </si>
  <si>
    <t>Postřik infiltrační PI z asfaltu silničního s posypem kamenivem, v množství 2,50 kg/m2</t>
  </si>
  <si>
    <t>65</t>
  </si>
  <si>
    <t>565155121</t>
  </si>
  <si>
    <t>Asfaltový beton vrstva podkladní ACP 16 (obalované kamenivo OKS) tl 70 mm š přes 3 m</t>
  </si>
  <si>
    <t>1364998916</t>
  </si>
  <si>
    <t>Asfaltový beton vrstva podkladní ACP 16 (obalované kamenivo střednězrnné - OKS) s rozprostřením a zhutněním v pruhu šířky přes 3 m, po zhutnění tl. 70 mm</t>
  </si>
  <si>
    <t>"polní cesta" 21875,91</t>
  </si>
  <si>
    <t>66</t>
  </si>
  <si>
    <t>573231111</t>
  </si>
  <si>
    <t>Postřik živičný spojovací ze silniční emulze v množství 0,70 kg/m2</t>
  </si>
  <si>
    <t>75062385</t>
  </si>
  <si>
    <t>Postřik spojovací PS bez posypu kamenivem ze silniční emulze, v množství 0,70 kg/m2</t>
  </si>
  <si>
    <t>67</t>
  </si>
  <si>
    <t>577134121</t>
  </si>
  <si>
    <t>Asfaltový beton vrstva obrusná ACO 11 (ABS) tř. I tl 40 mm š přes 3 m z nemodifikovaného asfaltu</t>
  </si>
  <si>
    <t>-2014194968</t>
  </si>
  <si>
    <t>Asfaltový beton vrstva obrusná ACO 11 (ABS) s rozprostřením a se zhutněním z nemodifikovaného asfaltu v pruhu šířky přes 3 m tř. I, po zhutnění tl. 40 mm</t>
  </si>
  <si>
    <t>"polní cesta" 21327,44</t>
  </si>
  <si>
    <t>68</t>
  </si>
  <si>
    <t>569903311.1</t>
  </si>
  <si>
    <t>Zřízení krajnic z kameniva hrubého drceného</t>
  </si>
  <si>
    <t>1791960186</t>
  </si>
  <si>
    <t xml:space="preserve">Zřízení krajnic z kameniva </t>
  </si>
  <si>
    <t>5012,81*0,4</t>
  </si>
  <si>
    <t>69</t>
  </si>
  <si>
    <t>569751111</t>
  </si>
  <si>
    <t>Zpevnění krajnic kamenivem drceným tl 150 mm</t>
  </si>
  <si>
    <t>-1320143486</t>
  </si>
  <si>
    <t>Zpevnění krajnic nebo komunikací pro pěší s rozprostřením a zhutněním, po zhutnění kamenivem drceným tl. 150 mm</t>
  </si>
  <si>
    <t>0,5*(5012,81)*2</t>
  </si>
  <si>
    <t>70</t>
  </si>
  <si>
    <t>573311511</t>
  </si>
  <si>
    <t>Prolití podkladu asfaltem v množství 2,5 kg/m2</t>
  </si>
  <si>
    <t>-1248917272</t>
  </si>
  <si>
    <t>Prolití podkladu nebo krytu z kameniva asfaltem, v množství 2,50 kg/m2</t>
  </si>
  <si>
    <t>343*0,5*2</t>
  </si>
  <si>
    <t>71</t>
  </si>
  <si>
    <t>569903311</t>
  </si>
  <si>
    <t>Zřízení zemních krajnic se zhutněním</t>
  </si>
  <si>
    <t>-175708041</t>
  </si>
  <si>
    <t>Zřízení zemních krajnic z hornin jakékoliv třídy se zhutněním</t>
  </si>
  <si>
    <t>0,4*(5012,81)</t>
  </si>
  <si>
    <t xml:space="preserve"> Trubní vedení</t>
  </si>
  <si>
    <t>72</t>
  </si>
  <si>
    <t>871228111</t>
  </si>
  <si>
    <t>Kladení drenážního potrubí z tvrdého PVC průměru do 150 mm</t>
  </si>
  <si>
    <t>1691027574</t>
  </si>
  <si>
    <t>Kladení drenážního potrubí z plastických hmot do připravené rýhy z tvrdého PVC, průměru přes 90 do 150 mm</t>
  </si>
  <si>
    <t>5012,81</t>
  </si>
  <si>
    <t>73</t>
  </si>
  <si>
    <t>28611223</t>
  </si>
  <si>
    <t>trubka drenážní flexibilní celoperforovaná PVC-U SN 4 DN 100 pro meliorace, dočasné nebo odlehčovací drenáže</t>
  </si>
  <si>
    <t>-1658708666</t>
  </si>
  <si>
    <t>5012,81*1,01</t>
  </si>
  <si>
    <t>74</t>
  </si>
  <si>
    <t>899211111</t>
  </si>
  <si>
    <t>Osazení mříží s rámem hmotnosti do 50 kg</t>
  </si>
  <si>
    <t>99652358</t>
  </si>
  <si>
    <t>Osazení litinových mříží s rámem na šachtách tunelové stoky hmotnosti jednotlivě do 50 kg</t>
  </si>
  <si>
    <t>Poznámka k položce:_x000d_
Osazení mříží litinových n. plastových liniového odvod. žlabu</t>
  </si>
  <si>
    <t>75</t>
  </si>
  <si>
    <t>899661311</t>
  </si>
  <si>
    <t>Zřízení filtračního obalu drenážních trubek DN do 130 mm</t>
  </si>
  <si>
    <t>-1319733050</t>
  </si>
  <si>
    <t>Zřízení filtračního obalu drenážních trubek ze skelné tkaniny, slaměných rohoží apod. proti zarůstání kořeny, zanášení zemitými částicemi nebo pískem DN do 130</t>
  </si>
  <si>
    <t>Poznámka k položce:_x000d_
včetně zasakovacích jímek</t>
  </si>
  <si>
    <t>76</t>
  </si>
  <si>
    <t>919726122</t>
  </si>
  <si>
    <t>Geotextilie pro ochranu, separaci a filtraci netkaná měrná hmotnost do 300 g/m2</t>
  </si>
  <si>
    <t>628987927</t>
  </si>
  <si>
    <t>Geotextilie netkaná pro ochranu, separaci nebo filtraci měrná hmotnost přes 200 do 300 g/m2</t>
  </si>
  <si>
    <t>"drenáž" 4*0,4*5012,81</t>
  </si>
  <si>
    <t>"jímky" 41*((2*1*1,5)+(1,5*3*4))</t>
  </si>
  <si>
    <t>Ostatní konstrukce a práce, bourání</t>
  </si>
  <si>
    <t>77</t>
  </si>
  <si>
    <t>911332111</t>
  </si>
  <si>
    <t>Svodidlo dřevoocelové jednostranné zádržnosti N2 se sloupky v rozmezí do 2 m</t>
  </si>
  <si>
    <t>330428683</t>
  </si>
  <si>
    <t>Silniční svodidlo s osazením sloupků zaberaněním dřevoocelové úroveň zádržnosti N2 vzdálenosti sloupků do 2 m jednostranné</t>
  </si>
  <si>
    <t>2*15</t>
  </si>
  <si>
    <t>78</t>
  </si>
  <si>
    <t>912211111</t>
  </si>
  <si>
    <t>Montáž směrového sloupku silničního plastového prosté uložení bez betonového základu</t>
  </si>
  <si>
    <t>1652368668</t>
  </si>
  <si>
    <t>Montáž směrového sloupku plastového s odrazkou prostým uložením bez betonového základu silničního</t>
  </si>
  <si>
    <t>79</t>
  </si>
  <si>
    <t>40445158</t>
  </si>
  <si>
    <t>sloupek směrový silniční plastový 1,2m</t>
  </si>
  <si>
    <t>1676641229</t>
  </si>
  <si>
    <t>80</t>
  </si>
  <si>
    <t>916131113</t>
  </si>
  <si>
    <t>Osazení silničního obrubníku betonového ležatého s boční opěrou do lože z betonu prostého</t>
  </si>
  <si>
    <t>-1945447441</t>
  </si>
  <si>
    <t>Osazení silničního obrubníku betonového se zřízením lože, s vyplněním a zatřením spár cementovou maltou ležatého s boční opěrou z betonu prostého, do lože z betonu prostého</t>
  </si>
  <si>
    <t>"silnice I. třídy" 2*28</t>
  </si>
  <si>
    <t>81</t>
  </si>
  <si>
    <t>59217026</t>
  </si>
  <si>
    <t>obrubník betonový silniční 500x150x250mm</t>
  </si>
  <si>
    <t>-1244886222</t>
  </si>
  <si>
    <t>82</t>
  </si>
  <si>
    <t>919735113</t>
  </si>
  <si>
    <t>Řezání stávajícího živičného krytu hl do 150 mm</t>
  </si>
  <si>
    <t>-482962075</t>
  </si>
  <si>
    <t>Řezání stávajícího živičného krytu nebo podkladu hloubky přes 100 do 150 mm</t>
  </si>
  <si>
    <t>"silnice-stávající komunikace"25+12</t>
  </si>
  <si>
    <t>"žlaby" (15+15)*2</t>
  </si>
  <si>
    <t>83</t>
  </si>
  <si>
    <t>919122121</t>
  </si>
  <si>
    <t>Těsnění spár zálivkou za tepla pro komůrky š 15 mm hl 25 mm s těsnicím profilem</t>
  </si>
  <si>
    <t>1132338639</t>
  </si>
  <si>
    <t>Utěsnění dilatačních spár zálivkou za tepla v cementobetonovém nebo živičném krytu včetně adhezního nátěru s těsnicím profilem pod zálivkou, pro komůrky šířky 15 mm, hloubky 25 mm</t>
  </si>
  <si>
    <t>84</t>
  </si>
  <si>
    <t>919441221</t>
  </si>
  <si>
    <t>Čelo propustku z lomového kamene pro propustek z trub DN 600 až 800</t>
  </si>
  <si>
    <t>855428496</t>
  </si>
  <si>
    <t>Čelo propustku včetně římsy ze zdiva z lomového kamene, pro propustek z trub DN 600 až 800 mm</t>
  </si>
  <si>
    <t>Poznámka k položce:_x000d_
čela odvodňoacího žlabu zešikmená nebo kolmá</t>
  </si>
  <si>
    <t xml:space="preserve">"km 3,825  - DN 600"2</t>
  </si>
  <si>
    <t>"čela odvod. žlabů" 2*2</t>
  </si>
  <si>
    <t>85</t>
  </si>
  <si>
    <t>9194412211</t>
  </si>
  <si>
    <t>Čelo propustku z lomového kamene pro propustek z trub DN1000</t>
  </si>
  <si>
    <t>-509833238</t>
  </si>
  <si>
    <t>Čelo propustku ze zdiva z lomového kamene, pro propustek z trub DN 1000 mm</t>
  </si>
  <si>
    <t>"km 1,084"2</t>
  </si>
  <si>
    <t>919521140</t>
  </si>
  <si>
    <t>Zřízení silničního propustku z trub betonových nebo ŽB DN 600</t>
  </si>
  <si>
    <t>599398102</t>
  </si>
  <si>
    <t>Zřízení silničního propustku z trub betonových nebo železobetonových DN 600 mm</t>
  </si>
  <si>
    <t>87</t>
  </si>
  <si>
    <t>59222001</t>
  </si>
  <si>
    <t>trouba ŽB hrdlová DN 600</t>
  </si>
  <si>
    <t>406278221</t>
  </si>
  <si>
    <t>88</t>
  </si>
  <si>
    <t>919521180</t>
  </si>
  <si>
    <t>Zřízení silničního propustku z trub betonových nebo ŽB DN 1000</t>
  </si>
  <si>
    <t>-2043250014</t>
  </si>
  <si>
    <t>Zřízení silničního propustku z trub betonových nebo železobetonových DN 1000 mm</t>
  </si>
  <si>
    <t>89</t>
  </si>
  <si>
    <t>59222003</t>
  </si>
  <si>
    <t>trouba ŽB hrdlová DN 1000</t>
  </si>
  <si>
    <t>894027967</t>
  </si>
  <si>
    <t>90</t>
  </si>
  <si>
    <t>938902203</t>
  </si>
  <si>
    <t>Čištění příkopů ručně š dna do 400 mm objem nánosu do 0,50 m3/m</t>
  </si>
  <si>
    <t>1741860077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</si>
  <si>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</si>
  <si>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"silnice III. třídy" 2*30</t>
  </si>
  <si>
    <t>"silnice I.třídy" 2*30</t>
  </si>
  <si>
    <t>91</t>
  </si>
  <si>
    <t>966008113</t>
  </si>
  <si>
    <t>Bourání trubního propustku do DN 800</t>
  </si>
  <si>
    <t>339338852</t>
  </si>
  <si>
    <t>Bourání trubního propustku s odklizením a uložením vybouraného materiálu na skládku na vzdálenost do 3 m nebo s naložením na dopravní prostředek z trub DN přes 500 do 800 mm</t>
  </si>
  <si>
    <t>92</t>
  </si>
  <si>
    <t>966008114</t>
  </si>
  <si>
    <t>Bourání trubního propustku do DN 1200</t>
  </si>
  <si>
    <t>-1858188821</t>
  </si>
  <si>
    <t>Bourání trubního propustku s odklizením a uložením vybouraného materiálu na skládku na vzdálenost do 3 m nebo s naložením na dopravní prostředek z trub DN přes 800 do 1200 mm</t>
  </si>
  <si>
    <t>10+16</t>
  </si>
  <si>
    <t>997</t>
  </si>
  <si>
    <t>Přesun sutě</t>
  </si>
  <si>
    <t>93</t>
  </si>
  <si>
    <t>997013501</t>
  </si>
  <si>
    <t>Odvoz suti a vybouraných hmot na skládku nebo meziskládku do 1 km se složením</t>
  </si>
  <si>
    <t>-512274199</t>
  </si>
  <si>
    <t>Odvoz suti a vybouraných hmot na skládku nebo meziskládku se složením, na vzdálenost do 1 km</t>
  </si>
  <si>
    <t>94</t>
  </si>
  <si>
    <t>997013509</t>
  </si>
  <si>
    <t>Příplatek k odvozu suti a vybouraných hmot na skládku ZKD 1 km přes 1 km</t>
  </si>
  <si>
    <t>-184614048</t>
  </si>
  <si>
    <t>Odvoz suti a vybouraných hmot na skládku nebo meziskládku se složením, na vzdálenost Příplatek k ceně za každý další i započatý 1 km přes 1 km</t>
  </si>
  <si>
    <t>126,24*14</t>
  </si>
  <si>
    <t>95</t>
  </si>
  <si>
    <t>997221615</t>
  </si>
  <si>
    <t>Poplatek za uložení na skládce (skládkovné) stavebního odpadu betonového kód odpadu 17 01 01</t>
  </si>
  <si>
    <t>438759931</t>
  </si>
  <si>
    <t>Poplatek za uložení stavebního odpadu na skládce (skládkovné) z prostého betonu zatříděného do Katalogu odpadů pod kódem 17 01 01</t>
  </si>
  <si>
    <t>998</t>
  </si>
  <si>
    <t>Přesun hmot</t>
  </si>
  <si>
    <t>96</t>
  </si>
  <si>
    <t>998225111</t>
  </si>
  <si>
    <t>Přesun hmot pro pozemní komunikace s krytem z kamene, monolitickým betonovým nebo živičným</t>
  </si>
  <si>
    <t>-315093070</t>
  </si>
  <si>
    <t>Přesun hmot pro komunikace s krytem z kameniva, monolitickým betonovým nebo živičným dopravní vzdálenost do 200 m jakékoliv délky objektu</t>
  </si>
  <si>
    <t>97</t>
  </si>
  <si>
    <t>998225193</t>
  </si>
  <si>
    <t>Příplatek k přesunu hmot pro pozemní komunikace s krytem z kamene, živičným, betonovým do 3000 m</t>
  </si>
  <si>
    <t>2030659052</t>
  </si>
  <si>
    <t>Přesun hmot pro komunikace s krytem z kameniva, monolitickým betonovým nebo živičným Příplatek k ceně za zvětšený přesun přes vymezenou největší dopravní vzdálenost do 3000 m</t>
  </si>
  <si>
    <t>VRN</t>
  </si>
  <si>
    <t xml:space="preserve"> Vedlejší rozpočtové náklady</t>
  </si>
  <si>
    <t>VRN1</t>
  </si>
  <si>
    <t xml:space="preserve"> Průzkumné, geodetické a projektové práce</t>
  </si>
  <si>
    <t>98</t>
  </si>
  <si>
    <t>011002000</t>
  </si>
  <si>
    <t>Průzkumné práce</t>
  </si>
  <si>
    <t>soubor</t>
  </si>
  <si>
    <t>1024</t>
  </si>
  <si>
    <t>-1325040565</t>
  </si>
  <si>
    <t>Poznámka k položce:_x000d_
Náklady na přezkoumání podkladů objednatele o stavu inženýrských sítí na staveništi nebo dotčených stavbou i mimo území staveniště, kontrola a vytyčení jejich skutečné trasy a provedení ochranných opatření pro zabezpečení stávajících inženýrských sítí.</t>
  </si>
  <si>
    <t>"vodovod DN 150"1</t>
  </si>
  <si>
    <t>"vodovod DN 125" 1</t>
  </si>
  <si>
    <t>"kabel Cetin" 2</t>
  </si>
  <si>
    <t>"VN" 4</t>
  </si>
  <si>
    <t>99</t>
  </si>
  <si>
    <t>011324000.1</t>
  </si>
  <si>
    <t>Archeologický průzkum</t>
  </si>
  <si>
    <t>-660595532</t>
  </si>
  <si>
    <t>Poznámka k položce:_x000d_
Náklady na zabezpečení záchranného archeologického průzkumu</t>
  </si>
  <si>
    <t>100</t>
  </si>
  <si>
    <t>012103000</t>
  </si>
  <si>
    <t>Geodetické práce před výstavbou</t>
  </si>
  <si>
    <t>599467856</t>
  </si>
  <si>
    <t>Poznámka k položce:_x000d_
Zaměření před stavbou, vytyčení stavby, vytyčení lomových bodů parcel</t>
  </si>
  <si>
    <t>101</t>
  </si>
  <si>
    <t>012303000</t>
  </si>
  <si>
    <t>Geodetické práce po výstavbě</t>
  </si>
  <si>
    <t>1647727056</t>
  </si>
  <si>
    <t>Poznámka k položce:_x000d_
Zaměření skutečného provedení stavby vč. příp. geometrických plánů pro kolaudační řízení, příp. majetkové vypořádání a zápis stavby do KN (ve 4 vyhotoveních tištěně a 1 vyhotovení elektronicky na CD)</t>
  </si>
  <si>
    <t>102</t>
  </si>
  <si>
    <t>013254000</t>
  </si>
  <si>
    <t>Dokumentace skutečného provedení stavby</t>
  </si>
  <si>
    <t>-1385753958</t>
  </si>
  <si>
    <t>Poznámka k položce:_x000d_
Náklady na vypracování dokumentace skutečného provedení stavby ve 4 vyhotoveních v grafické (tištěné) podobě a 1 vyhotovení digitálním (na CD)</t>
  </si>
  <si>
    <t>VRN3</t>
  </si>
  <si>
    <t xml:space="preserve"> Zařízení staveniště</t>
  </si>
  <si>
    <t>103</t>
  </si>
  <si>
    <t>030001000</t>
  </si>
  <si>
    <t>Zařízení staveniště</t>
  </si>
  <si>
    <t>-1891238819</t>
  </si>
  <si>
    <t>Poznámka k položce:_x000d_
Veškeré náklady související s vybudováním, provozem a odstraněním zařízení staveniště.</t>
  </si>
  <si>
    <t>104</t>
  </si>
  <si>
    <t>034203000</t>
  </si>
  <si>
    <t>Opatření na ochranu pozemků sousedních se staveništěm</t>
  </si>
  <si>
    <t>47808392</t>
  </si>
  <si>
    <t>105</t>
  </si>
  <si>
    <t>034403000</t>
  </si>
  <si>
    <t>Dopravní značení na staveništi</t>
  </si>
  <si>
    <t>-870723382</t>
  </si>
  <si>
    <t xml:space="preserve"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</t>
  </si>
  <si>
    <t>VRN4</t>
  </si>
  <si>
    <t>Inženýrská činnost</t>
  </si>
  <si>
    <t>106</t>
  </si>
  <si>
    <t>043002000</t>
  </si>
  <si>
    <t>Zkoušky a ostatní měření</t>
  </si>
  <si>
    <t>-1883498958</t>
  </si>
  <si>
    <t>Hlavní tituly průvodních činností a nákladů inženýrská činnost zkoušky a ostatní měření</t>
  </si>
  <si>
    <t xml:space="preserve">Poznámka k položce:_x000d_
Laboratorní zkoušky,_x000d_
zkoušky únosnosti pláně_x000d_
požadované odvrty </t>
  </si>
  <si>
    <t>"zkoušky únosnosti pláně" 1</t>
  </si>
  <si>
    <t>"odvrty(min 2 ks na 500 m délky) "1</t>
  </si>
  <si>
    <t>"laboratorní zkoušky"1</t>
  </si>
  <si>
    <t>SEZNAM FIGUR</t>
  </si>
  <si>
    <t>Výměra</t>
  </si>
  <si>
    <t>sjezdy</t>
  </si>
  <si>
    <t>sjezdy a napojení</t>
  </si>
  <si>
    <t>"točna u vysílače" 485</t>
  </si>
  <si>
    <t>"sjezdy a napojení" 37+140+34+71+88+44+43+32+37+41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</si>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</sst>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/>
    </xf>
    <xf numFmtId="167" fontId="37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101-2865-16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PD pro realizaci PSZ po KoPÚ v k.ú. Hradec naD Svitavou - Polní cesta C3_aktualizace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9. 4. 2021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SPÚ KPÚ PRO PARDUBICKÝ KRAJ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AGROPROJEKT PSO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Ing. Hana Divinová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37.5" customHeight="1">
      <c r="A55" s="110" t="s">
        <v>75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'101-2865-16 - PD pro real...'!J28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'101-2865-16 - PD pro real...'!P87</f>
        <v>0</v>
      </c>
      <c r="AV55" s="119">
        <f>'101-2865-16 - PD pro real...'!J31</f>
        <v>0</v>
      </c>
      <c r="AW55" s="119">
        <f>'101-2865-16 - PD pro real...'!J32</f>
        <v>0</v>
      </c>
      <c r="AX55" s="119">
        <f>'101-2865-16 - PD pro real...'!J33</f>
        <v>0</v>
      </c>
      <c r="AY55" s="119">
        <f>'101-2865-16 - PD pro real...'!J34</f>
        <v>0</v>
      </c>
      <c r="AZ55" s="119">
        <f>'101-2865-16 - PD pro real...'!F31</f>
        <v>0</v>
      </c>
      <c r="BA55" s="119">
        <f>'101-2865-16 - PD pro real...'!F32</f>
        <v>0</v>
      </c>
      <c r="BB55" s="119">
        <f>'101-2865-16 - PD pro real...'!F33</f>
        <v>0</v>
      </c>
      <c r="BC55" s="119">
        <f>'101-2865-16 - PD pro real...'!F34</f>
        <v>0</v>
      </c>
      <c r="BD55" s="121">
        <f>'101-2865-16 - PD pro real...'!F35</f>
        <v>0</v>
      </c>
      <c r="BE55" s="7"/>
      <c r="BT55" s="122" t="s">
        <v>77</v>
      </c>
      <c r="BU55" s="122" t="s">
        <v>78</v>
      </c>
      <c r="BV55" s="122" t="s">
        <v>73</v>
      </c>
      <c r="BW55" s="122" t="s">
        <v>5</v>
      </c>
      <c r="BX55" s="122" t="s">
        <v>74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H4Em1xV6XTDd9qPM6qs0QrYyA3bi0qxhpSf7n3qUwRMW+zZldM9TdiA2aF2OEM6q3ZX0OOnOHU0o+jX08qbYWQ==" hashValue="fFt3Uev2x9LtAngMDnw7FuPuJIyuwmIkcZ8II763kpsr+bphqW961BKjswxTA8L3Xlw12zSd88fECdakAbSqS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01-2865-16 - PD pro rea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79</v>
      </c>
    </row>
    <row r="4" s="1" customFormat="1" ht="24.96" customHeight="1">
      <c r="B4" s="20"/>
      <c r="D4" s="125" t="s">
        <v>80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9. 4. 2021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">
        <v>19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32</v>
      </c>
      <c r="F19" s="38"/>
      <c r="G19" s="38"/>
      <c r="H19" s="38"/>
      <c r="I19" s="127" t="s">
        <v>28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34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35</v>
      </c>
      <c r="F22" s="38"/>
      <c r="G22" s="38"/>
      <c r="H22" s="38"/>
      <c r="I22" s="127" t="s">
        <v>28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36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71.25" customHeight="1">
      <c r="A25" s="132"/>
      <c r="B25" s="133"/>
      <c r="C25" s="132"/>
      <c r="D25" s="132"/>
      <c r="E25" s="134" t="s">
        <v>37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38</v>
      </c>
      <c r="E28" s="38"/>
      <c r="F28" s="38"/>
      <c r="G28" s="38"/>
      <c r="H28" s="38"/>
      <c r="I28" s="38"/>
      <c r="J28" s="138">
        <f>ROUND(J87,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40</v>
      </c>
      <c r="G30" s="38"/>
      <c r="H30" s="38"/>
      <c r="I30" s="139" t="s">
        <v>39</v>
      </c>
      <c r="J30" s="139" t="s">
        <v>41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42</v>
      </c>
      <c r="E31" s="127" t="s">
        <v>43</v>
      </c>
      <c r="F31" s="141">
        <f>ROUND((SUM(BE87:BE489)),  2)</f>
        <v>0</v>
      </c>
      <c r="G31" s="38"/>
      <c r="H31" s="38"/>
      <c r="I31" s="142">
        <v>0.20999999999999999</v>
      </c>
      <c r="J31" s="141">
        <f>ROUND(((SUM(BE87:BE489))*I31),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44</v>
      </c>
      <c r="F32" s="141">
        <f>ROUND((SUM(BF87:BF489)),  2)</f>
        <v>0</v>
      </c>
      <c r="G32" s="38"/>
      <c r="H32" s="38"/>
      <c r="I32" s="142">
        <v>0.14999999999999999</v>
      </c>
      <c r="J32" s="141">
        <f>ROUND(((SUM(BF87:BF489))*I32),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45</v>
      </c>
      <c r="F33" s="141">
        <f>ROUND((SUM(BG87:BG489)),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46</v>
      </c>
      <c r="F34" s="141">
        <f>ROUND((SUM(BH87:BH489)),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47</v>
      </c>
      <c r="F35" s="141">
        <f>ROUND((SUM(BI87:BI489)),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48</v>
      </c>
      <c r="E37" s="145"/>
      <c r="F37" s="145"/>
      <c r="G37" s="146" t="s">
        <v>49</v>
      </c>
      <c r="H37" s="147" t="s">
        <v>50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81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30" customHeight="1">
      <c r="A46" s="38"/>
      <c r="B46" s="39"/>
      <c r="C46" s="40"/>
      <c r="D46" s="40"/>
      <c r="E46" s="69" t="str">
        <f>E7</f>
        <v>PD pro realizaci PSZ po KoPÚ v k.ú. Hradec naD Svitavou - Polní cesta C3_aktualizace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32" t="s">
        <v>23</v>
      </c>
      <c r="J48" s="72" t="str">
        <f>IF(J10="","",J10)</f>
        <v>9. 4. 2021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5.65" customHeight="1">
      <c r="A50" s="38"/>
      <c r="B50" s="39"/>
      <c r="C50" s="32" t="s">
        <v>25</v>
      </c>
      <c r="D50" s="40"/>
      <c r="E50" s="40"/>
      <c r="F50" s="27" t="str">
        <f>E13</f>
        <v>SPÚ KPÚ PRO PARDUBICKÝ KRAJ</v>
      </c>
      <c r="G50" s="40"/>
      <c r="H50" s="40"/>
      <c r="I50" s="32" t="s">
        <v>31</v>
      </c>
      <c r="J50" s="36" t="str">
        <f>E19</f>
        <v>AGROPROJEKT PSO s.r.o.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34</v>
      </c>
      <c r="J51" s="36" t="str">
        <f>E22</f>
        <v>Ing. Hana Divinová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82</v>
      </c>
      <c r="D53" s="155"/>
      <c r="E53" s="155"/>
      <c r="F53" s="155"/>
      <c r="G53" s="155"/>
      <c r="H53" s="155"/>
      <c r="I53" s="155"/>
      <c r="J53" s="156" t="s">
        <v>83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70</v>
      </c>
      <c r="D55" s="40"/>
      <c r="E55" s="40"/>
      <c r="F55" s="40"/>
      <c r="G55" s="40"/>
      <c r="H55" s="40"/>
      <c r="I55" s="40"/>
      <c r="J55" s="102">
        <f>J87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84</v>
      </c>
    </row>
    <row r="56" s="9" customFormat="1" ht="24.96" customHeight="1">
      <c r="A56" s="9"/>
      <c r="B56" s="158"/>
      <c r="C56" s="159"/>
      <c r="D56" s="160" t="s">
        <v>85</v>
      </c>
      <c r="E56" s="161"/>
      <c r="F56" s="161"/>
      <c r="G56" s="161"/>
      <c r="H56" s="161"/>
      <c r="I56" s="161"/>
      <c r="J56" s="162">
        <f>J88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86</v>
      </c>
      <c r="E57" s="167"/>
      <c r="F57" s="167"/>
      <c r="G57" s="167"/>
      <c r="H57" s="167"/>
      <c r="I57" s="167"/>
      <c r="J57" s="168">
        <f>J95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87</v>
      </c>
      <c r="E58" s="167"/>
      <c r="F58" s="167"/>
      <c r="G58" s="167"/>
      <c r="H58" s="167"/>
      <c r="I58" s="167"/>
      <c r="J58" s="168">
        <f>J234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88</v>
      </c>
      <c r="E59" s="167"/>
      <c r="F59" s="167"/>
      <c r="G59" s="167"/>
      <c r="H59" s="167"/>
      <c r="I59" s="167"/>
      <c r="J59" s="168">
        <f>J240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89</v>
      </c>
      <c r="E60" s="167"/>
      <c r="F60" s="167"/>
      <c r="G60" s="167"/>
      <c r="H60" s="167"/>
      <c r="I60" s="167"/>
      <c r="J60" s="168">
        <f>J253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90</v>
      </c>
      <c r="E61" s="167"/>
      <c r="F61" s="167"/>
      <c r="G61" s="167"/>
      <c r="H61" s="167"/>
      <c r="I61" s="167"/>
      <c r="J61" s="168">
        <f>J284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91</v>
      </c>
      <c r="E62" s="167"/>
      <c r="F62" s="167"/>
      <c r="G62" s="167"/>
      <c r="H62" s="167"/>
      <c r="I62" s="167"/>
      <c r="J62" s="168">
        <f>J364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92</v>
      </c>
      <c r="E63" s="167"/>
      <c r="F63" s="167"/>
      <c r="G63" s="167"/>
      <c r="H63" s="167"/>
      <c r="I63" s="167"/>
      <c r="J63" s="168">
        <f>J382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93</v>
      </c>
      <c r="E64" s="167"/>
      <c r="F64" s="167"/>
      <c r="G64" s="167"/>
      <c r="H64" s="167"/>
      <c r="I64" s="167"/>
      <c r="J64" s="168">
        <f>J438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94</v>
      </c>
      <c r="E65" s="167"/>
      <c r="F65" s="167"/>
      <c r="G65" s="167"/>
      <c r="H65" s="167"/>
      <c r="I65" s="167"/>
      <c r="J65" s="168">
        <f>J446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95</v>
      </c>
      <c r="E66" s="167"/>
      <c r="F66" s="167"/>
      <c r="G66" s="167"/>
      <c r="H66" s="167"/>
      <c r="I66" s="167"/>
      <c r="J66" s="168">
        <f>J451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64"/>
      <c r="C67" s="165"/>
      <c r="D67" s="166" t="s">
        <v>96</v>
      </c>
      <c r="E67" s="167"/>
      <c r="F67" s="167"/>
      <c r="G67" s="167"/>
      <c r="H67" s="167"/>
      <c r="I67" s="167"/>
      <c r="J67" s="168">
        <f>J452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64"/>
      <c r="C68" s="165"/>
      <c r="D68" s="166" t="s">
        <v>97</v>
      </c>
      <c r="E68" s="167"/>
      <c r="F68" s="167"/>
      <c r="G68" s="167"/>
      <c r="H68" s="167"/>
      <c r="I68" s="167"/>
      <c r="J68" s="168">
        <f>J473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64"/>
      <c r="C69" s="165"/>
      <c r="D69" s="166" t="s">
        <v>98</v>
      </c>
      <c r="E69" s="167"/>
      <c r="F69" s="167"/>
      <c r="G69" s="167"/>
      <c r="H69" s="167"/>
      <c r="I69" s="167"/>
      <c r="J69" s="168">
        <f>J482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2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99</v>
      </c>
      <c r="D76" s="40"/>
      <c r="E76" s="40"/>
      <c r="F76" s="40"/>
      <c r="G76" s="40"/>
      <c r="H76" s="40"/>
      <c r="I76" s="40"/>
      <c r="J76" s="40"/>
      <c r="K76" s="4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30" customHeight="1">
      <c r="A79" s="38"/>
      <c r="B79" s="39"/>
      <c r="C79" s="40"/>
      <c r="D79" s="40"/>
      <c r="E79" s="69" t="str">
        <f>E7</f>
        <v>PD pro realizaci PSZ po KoPÚ v k.ú. Hradec naD Svitavou - Polní cesta C3_aktualizace</v>
      </c>
      <c r="F79" s="40"/>
      <c r="G79" s="40"/>
      <c r="H79" s="40"/>
      <c r="I79" s="40"/>
      <c r="J79" s="40"/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F10</f>
        <v xml:space="preserve"> </v>
      </c>
      <c r="G81" s="40"/>
      <c r="H81" s="40"/>
      <c r="I81" s="32" t="s">
        <v>23</v>
      </c>
      <c r="J81" s="72" t="str">
        <f>IF(J10="","",J10)</f>
        <v>9. 4. 2021</v>
      </c>
      <c r="K81" s="40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E13</f>
        <v>SPÚ KPÚ PRO PARDUBICKÝ KRAJ</v>
      </c>
      <c r="G83" s="40"/>
      <c r="H83" s="40"/>
      <c r="I83" s="32" t="s">
        <v>31</v>
      </c>
      <c r="J83" s="36" t="str">
        <f>E19</f>
        <v>AGROPROJEKT PSO s.r.o.</v>
      </c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IF(E16="","",E16)</f>
        <v>Vyplň údaj</v>
      </c>
      <c r="G84" s="40"/>
      <c r="H84" s="40"/>
      <c r="I84" s="32" t="s">
        <v>34</v>
      </c>
      <c r="J84" s="36" t="str">
        <f>E22</f>
        <v>Ing. Hana Divinová</v>
      </c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0"/>
      <c r="B86" s="171"/>
      <c r="C86" s="172" t="s">
        <v>100</v>
      </c>
      <c r="D86" s="173" t="s">
        <v>57</v>
      </c>
      <c r="E86" s="173" t="s">
        <v>53</v>
      </c>
      <c r="F86" s="173" t="s">
        <v>54</v>
      </c>
      <c r="G86" s="173" t="s">
        <v>101</v>
      </c>
      <c r="H86" s="173" t="s">
        <v>102</v>
      </c>
      <c r="I86" s="173" t="s">
        <v>103</v>
      </c>
      <c r="J86" s="173" t="s">
        <v>83</v>
      </c>
      <c r="K86" s="174" t="s">
        <v>104</v>
      </c>
      <c r="L86" s="175"/>
      <c r="M86" s="92" t="s">
        <v>19</v>
      </c>
      <c r="N86" s="93" t="s">
        <v>42</v>
      </c>
      <c r="O86" s="93" t="s">
        <v>105</v>
      </c>
      <c r="P86" s="93" t="s">
        <v>106</v>
      </c>
      <c r="Q86" s="93" t="s">
        <v>107</v>
      </c>
      <c r="R86" s="93" t="s">
        <v>108</v>
      </c>
      <c r="S86" s="93" t="s">
        <v>109</v>
      </c>
      <c r="T86" s="94" t="s">
        <v>110</v>
      </c>
      <c r="U86" s="170"/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</row>
    <row r="87" s="2" customFormat="1" ht="22.8" customHeight="1">
      <c r="A87" s="38"/>
      <c r="B87" s="39"/>
      <c r="C87" s="99" t="s">
        <v>111</v>
      </c>
      <c r="D87" s="40"/>
      <c r="E87" s="40"/>
      <c r="F87" s="40"/>
      <c r="G87" s="40"/>
      <c r="H87" s="40"/>
      <c r="I87" s="40"/>
      <c r="J87" s="176">
        <f>BK87</f>
        <v>0</v>
      </c>
      <c r="K87" s="40"/>
      <c r="L87" s="44"/>
      <c r="M87" s="95"/>
      <c r="N87" s="177"/>
      <c r="O87" s="96"/>
      <c r="P87" s="178">
        <f>P88</f>
        <v>0</v>
      </c>
      <c r="Q87" s="96"/>
      <c r="R87" s="178">
        <f>R88</f>
        <v>4197.3894913200002</v>
      </c>
      <c r="S87" s="96"/>
      <c r="T87" s="179">
        <f>T88</f>
        <v>126.24000000000001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84</v>
      </c>
      <c r="BK87" s="180">
        <f>BK88</f>
        <v>0</v>
      </c>
    </row>
    <row r="88" s="12" customFormat="1" ht="25.92" customHeight="1">
      <c r="A88" s="12"/>
      <c r="B88" s="181"/>
      <c r="C88" s="182"/>
      <c r="D88" s="183" t="s">
        <v>71</v>
      </c>
      <c r="E88" s="184" t="s">
        <v>112</v>
      </c>
      <c r="F88" s="184" t="s">
        <v>113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f>P89+SUM(P90:P95)+P234+P240+P253+P284+P364+P382+P438+P446+P451</f>
        <v>0</v>
      </c>
      <c r="Q88" s="189"/>
      <c r="R88" s="190">
        <f>R89+SUM(R90:R95)+R234+R240+R253+R284+R364+R382+R438+R446+R451</f>
        <v>4197.3894913200002</v>
      </c>
      <c r="S88" s="189"/>
      <c r="T88" s="191">
        <f>T89+SUM(T90:T95)+T234+T240+T253+T284+T364+T382+T438+T446+T451</f>
        <v>126.24000000000001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2" t="s">
        <v>77</v>
      </c>
      <c r="AT88" s="193" t="s">
        <v>71</v>
      </c>
      <c r="AU88" s="193" t="s">
        <v>72</v>
      </c>
      <c r="AY88" s="192" t="s">
        <v>114</v>
      </c>
      <c r="BK88" s="194">
        <f>BK89+SUM(BK90:BK95)+BK234+BK240+BK253+BK284+BK364+BK382+BK438+BK446+BK451</f>
        <v>0</v>
      </c>
    </row>
    <row r="89" s="2" customFormat="1" ht="16.5" customHeight="1">
      <c r="A89" s="38"/>
      <c r="B89" s="39"/>
      <c r="C89" s="195" t="s">
        <v>77</v>
      </c>
      <c r="D89" s="195" t="s">
        <v>115</v>
      </c>
      <c r="E89" s="196" t="s">
        <v>116</v>
      </c>
      <c r="F89" s="197" t="s">
        <v>117</v>
      </c>
      <c r="G89" s="198" t="s">
        <v>118</v>
      </c>
      <c r="H89" s="199">
        <v>30</v>
      </c>
      <c r="I89" s="200"/>
      <c r="J89" s="201">
        <f>ROUND(I89*H89,2)</f>
        <v>0</v>
      </c>
      <c r="K89" s="197" t="s">
        <v>119</v>
      </c>
      <c r="L89" s="44"/>
      <c r="M89" s="202" t="s">
        <v>19</v>
      </c>
      <c r="N89" s="203" t="s">
        <v>43</v>
      </c>
      <c r="O89" s="84"/>
      <c r="P89" s="204">
        <f>O89*H89</f>
        <v>0</v>
      </c>
      <c r="Q89" s="204">
        <v>0.017500000000000002</v>
      </c>
      <c r="R89" s="204">
        <f>Q89*H89</f>
        <v>0.52500000000000002</v>
      </c>
      <c r="S89" s="204">
        <v>0</v>
      </c>
      <c r="T89" s="20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6" t="s">
        <v>120</v>
      </c>
      <c r="AT89" s="206" t="s">
        <v>115</v>
      </c>
      <c r="AU89" s="206" t="s">
        <v>77</v>
      </c>
      <c r="AY89" s="17" t="s">
        <v>114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7" t="s">
        <v>77</v>
      </c>
      <c r="BK89" s="207">
        <f>ROUND(I89*H89,2)</f>
        <v>0</v>
      </c>
      <c r="BL89" s="17" t="s">
        <v>120</v>
      </c>
      <c r="BM89" s="206" t="s">
        <v>121</v>
      </c>
    </row>
    <row r="90" s="2" customFormat="1">
      <c r="A90" s="38"/>
      <c r="B90" s="39"/>
      <c r="C90" s="40"/>
      <c r="D90" s="208" t="s">
        <v>122</v>
      </c>
      <c r="E90" s="40"/>
      <c r="F90" s="209" t="s">
        <v>123</v>
      </c>
      <c r="G90" s="40"/>
      <c r="H90" s="40"/>
      <c r="I90" s="210"/>
      <c r="J90" s="40"/>
      <c r="K90" s="40"/>
      <c r="L90" s="44"/>
      <c r="M90" s="211"/>
      <c r="N90" s="21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122</v>
      </c>
      <c r="AU90" s="17" t="s">
        <v>77</v>
      </c>
    </row>
    <row r="91" s="2" customFormat="1">
      <c r="A91" s="38"/>
      <c r="B91" s="39"/>
      <c r="C91" s="195" t="s">
        <v>79</v>
      </c>
      <c r="D91" s="195" t="s">
        <v>115</v>
      </c>
      <c r="E91" s="196" t="s">
        <v>124</v>
      </c>
      <c r="F91" s="197" t="s">
        <v>125</v>
      </c>
      <c r="G91" s="198" t="s">
        <v>126</v>
      </c>
      <c r="H91" s="199">
        <v>100</v>
      </c>
      <c r="I91" s="200"/>
      <c r="J91" s="201">
        <f>ROUND(I91*H91,2)</f>
        <v>0</v>
      </c>
      <c r="K91" s="197" t="s">
        <v>119</v>
      </c>
      <c r="L91" s="44"/>
      <c r="M91" s="202" t="s">
        <v>19</v>
      </c>
      <c r="N91" s="203" t="s">
        <v>43</v>
      </c>
      <c r="O91" s="84"/>
      <c r="P91" s="204">
        <f>O91*H91</f>
        <v>0</v>
      </c>
      <c r="Q91" s="204">
        <v>4.0000000000000003E-05</v>
      </c>
      <c r="R91" s="204">
        <f>Q91*H91</f>
        <v>0.0040000000000000001</v>
      </c>
      <c r="S91" s="204">
        <v>0</v>
      </c>
      <c r="T91" s="20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6" t="s">
        <v>120</v>
      </c>
      <c r="AT91" s="206" t="s">
        <v>115</v>
      </c>
      <c r="AU91" s="206" t="s">
        <v>77</v>
      </c>
      <c r="AY91" s="17" t="s">
        <v>114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7" t="s">
        <v>77</v>
      </c>
      <c r="BK91" s="207">
        <f>ROUND(I91*H91,2)</f>
        <v>0</v>
      </c>
      <c r="BL91" s="17" t="s">
        <v>120</v>
      </c>
      <c r="BM91" s="206" t="s">
        <v>127</v>
      </c>
    </row>
    <row r="92" s="2" customFormat="1">
      <c r="A92" s="38"/>
      <c r="B92" s="39"/>
      <c r="C92" s="40"/>
      <c r="D92" s="208" t="s">
        <v>122</v>
      </c>
      <c r="E92" s="40"/>
      <c r="F92" s="209" t="s">
        <v>128</v>
      </c>
      <c r="G92" s="40"/>
      <c r="H92" s="40"/>
      <c r="I92" s="210"/>
      <c r="J92" s="40"/>
      <c r="K92" s="40"/>
      <c r="L92" s="44"/>
      <c r="M92" s="211"/>
      <c r="N92" s="21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122</v>
      </c>
      <c r="AU92" s="17" t="s">
        <v>77</v>
      </c>
    </row>
    <row r="93" s="2" customFormat="1" ht="16.5" customHeight="1">
      <c r="A93" s="38"/>
      <c r="B93" s="39"/>
      <c r="C93" s="195" t="s">
        <v>129</v>
      </c>
      <c r="D93" s="195" t="s">
        <v>115</v>
      </c>
      <c r="E93" s="196" t="s">
        <v>130</v>
      </c>
      <c r="F93" s="197" t="s">
        <v>131</v>
      </c>
      <c r="G93" s="198" t="s">
        <v>132</v>
      </c>
      <c r="H93" s="199">
        <v>30</v>
      </c>
      <c r="I93" s="200"/>
      <c r="J93" s="201">
        <f>ROUND(I93*H93,2)</f>
        <v>0</v>
      </c>
      <c r="K93" s="197" t="s">
        <v>119</v>
      </c>
      <c r="L93" s="44"/>
      <c r="M93" s="202" t="s">
        <v>19</v>
      </c>
      <c r="N93" s="203" t="s">
        <v>43</v>
      </c>
      <c r="O93" s="84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6" t="s">
        <v>120</v>
      </c>
      <c r="AT93" s="206" t="s">
        <v>115</v>
      </c>
      <c r="AU93" s="206" t="s">
        <v>77</v>
      </c>
      <c r="AY93" s="17" t="s">
        <v>114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7" t="s">
        <v>77</v>
      </c>
      <c r="BK93" s="207">
        <f>ROUND(I93*H93,2)</f>
        <v>0</v>
      </c>
      <c r="BL93" s="17" t="s">
        <v>120</v>
      </c>
      <c r="BM93" s="206" t="s">
        <v>133</v>
      </c>
    </row>
    <row r="94" s="2" customFormat="1">
      <c r="A94" s="38"/>
      <c r="B94" s="39"/>
      <c r="C94" s="40"/>
      <c r="D94" s="208" t="s">
        <v>122</v>
      </c>
      <c r="E94" s="40"/>
      <c r="F94" s="209" t="s">
        <v>134</v>
      </c>
      <c r="G94" s="40"/>
      <c r="H94" s="40"/>
      <c r="I94" s="210"/>
      <c r="J94" s="40"/>
      <c r="K94" s="40"/>
      <c r="L94" s="44"/>
      <c r="M94" s="211"/>
      <c r="N94" s="21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122</v>
      </c>
      <c r="AU94" s="17" t="s">
        <v>77</v>
      </c>
    </row>
    <row r="95" s="12" customFormat="1" ht="22.8" customHeight="1">
      <c r="A95" s="12"/>
      <c r="B95" s="181"/>
      <c r="C95" s="182"/>
      <c r="D95" s="183" t="s">
        <v>71</v>
      </c>
      <c r="E95" s="213" t="s">
        <v>77</v>
      </c>
      <c r="F95" s="213" t="s">
        <v>135</v>
      </c>
      <c r="G95" s="182"/>
      <c r="H95" s="182"/>
      <c r="I95" s="185"/>
      <c r="J95" s="214">
        <f>BK95</f>
        <v>0</v>
      </c>
      <c r="K95" s="182"/>
      <c r="L95" s="187"/>
      <c r="M95" s="188"/>
      <c r="N95" s="189"/>
      <c r="O95" s="189"/>
      <c r="P95" s="190">
        <f>SUM(P96:P233)</f>
        <v>0</v>
      </c>
      <c r="Q95" s="189"/>
      <c r="R95" s="190">
        <f>SUM(R96:R233)</f>
        <v>37.751007000000001</v>
      </c>
      <c r="S95" s="189"/>
      <c r="T95" s="191">
        <f>SUM(T96:T233)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2" t="s">
        <v>77</v>
      </c>
      <c r="AT95" s="193" t="s">
        <v>71</v>
      </c>
      <c r="AU95" s="193" t="s">
        <v>77</v>
      </c>
      <c r="AY95" s="192" t="s">
        <v>114</v>
      </c>
      <c r="BK95" s="194">
        <f>SUM(BK96:BK233)</f>
        <v>0</v>
      </c>
    </row>
    <row r="96" s="2" customFormat="1" ht="16.5" customHeight="1">
      <c r="A96" s="38"/>
      <c r="B96" s="39"/>
      <c r="C96" s="215" t="s">
        <v>120</v>
      </c>
      <c r="D96" s="215" t="s">
        <v>136</v>
      </c>
      <c r="E96" s="216" t="s">
        <v>137</v>
      </c>
      <c r="F96" s="217" t="s">
        <v>138</v>
      </c>
      <c r="G96" s="218" t="s">
        <v>139</v>
      </c>
      <c r="H96" s="219">
        <v>91</v>
      </c>
      <c r="I96" s="220"/>
      <c r="J96" s="221">
        <f>ROUND(I96*H96,2)</f>
        <v>0</v>
      </c>
      <c r="K96" s="217" t="s">
        <v>19</v>
      </c>
      <c r="L96" s="222"/>
      <c r="M96" s="223" t="s">
        <v>19</v>
      </c>
      <c r="N96" s="224" t="s">
        <v>43</v>
      </c>
      <c r="O96" s="84"/>
      <c r="P96" s="204">
        <f>O96*H96</f>
        <v>0</v>
      </c>
      <c r="Q96" s="204">
        <v>0.02</v>
      </c>
      <c r="R96" s="204">
        <f>Q96*H96</f>
        <v>1.8200000000000001</v>
      </c>
      <c r="S96" s="204">
        <v>0</v>
      </c>
      <c r="T96" s="20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6" t="s">
        <v>140</v>
      </c>
      <c r="AT96" s="206" t="s">
        <v>136</v>
      </c>
      <c r="AU96" s="206" t="s">
        <v>79</v>
      </c>
      <c r="AY96" s="17" t="s">
        <v>114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7" t="s">
        <v>77</v>
      </c>
      <c r="BK96" s="207">
        <f>ROUND(I96*H96,2)</f>
        <v>0</v>
      </c>
      <c r="BL96" s="17" t="s">
        <v>120</v>
      </c>
      <c r="BM96" s="206" t="s">
        <v>141</v>
      </c>
    </row>
    <row r="97" s="2" customFormat="1">
      <c r="A97" s="38"/>
      <c r="B97" s="39"/>
      <c r="C97" s="40"/>
      <c r="D97" s="208" t="s">
        <v>122</v>
      </c>
      <c r="E97" s="40"/>
      <c r="F97" s="209" t="s">
        <v>138</v>
      </c>
      <c r="G97" s="40"/>
      <c r="H97" s="40"/>
      <c r="I97" s="210"/>
      <c r="J97" s="40"/>
      <c r="K97" s="40"/>
      <c r="L97" s="44"/>
      <c r="M97" s="211"/>
      <c r="N97" s="21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122</v>
      </c>
      <c r="AU97" s="17" t="s">
        <v>79</v>
      </c>
    </row>
    <row r="98" s="13" customFormat="1">
      <c r="A98" s="13"/>
      <c r="B98" s="225"/>
      <c r="C98" s="226"/>
      <c r="D98" s="208" t="s">
        <v>142</v>
      </c>
      <c r="E98" s="227" t="s">
        <v>19</v>
      </c>
      <c r="F98" s="228" t="s">
        <v>143</v>
      </c>
      <c r="G98" s="226"/>
      <c r="H98" s="229">
        <v>91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142</v>
      </c>
      <c r="AU98" s="235" t="s">
        <v>79</v>
      </c>
      <c r="AV98" s="13" t="s">
        <v>79</v>
      </c>
      <c r="AW98" s="13" t="s">
        <v>33</v>
      </c>
      <c r="AX98" s="13" t="s">
        <v>77</v>
      </c>
      <c r="AY98" s="235" t="s">
        <v>114</v>
      </c>
    </row>
    <row r="99" s="2" customFormat="1" ht="16.5" customHeight="1">
      <c r="A99" s="38"/>
      <c r="B99" s="39"/>
      <c r="C99" s="215" t="s">
        <v>144</v>
      </c>
      <c r="D99" s="215" t="s">
        <v>136</v>
      </c>
      <c r="E99" s="216" t="s">
        <v>145</v>
      </c>
      <c r="F99" s="217" t="s">
        <v>146</v>
      </c>
      <c r="G99" s="218" t="s">
        <v>139</v>
      </c>
      <c r="H99" s="219">
        <v>42</v>
      </c>
      <c r="I99" s="220"/>
      <c r="J99" s="221">
        <f>ROUND(I99*H99,2)</f>
        <v>0</v>
      </c>
      <c r="K99" s="217" t="s">
        <v>19</v>
      </c>
      <c r="L99" s="222"/>
      <c r="M99" s="223" t="s">
        <v>19</v>
      </c>
      <c r="N99" s="224" t="s">
        <v>43</v>
      </c>
      <c r="O99" s="84"/>
      <c r="P99" s="204">
        <f>O99*H99</f>
        <v>0</v>
      </c>
      <c r="Q99" s="204">
        <v>0.02</v>
      </c>
      <c r="R99" s="204">
        <f>Q99*H99</f>
        <v>0.83999999999999997</v>
      </c>
      <c r="S99" s="204">
        <v>0</v>
      </c>
      <c r="T99" s="20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6" t="s">
        <v>140</v>
      </c>
      <c r="AT99" s="206" t="s">
        <v>136</v>
      </c>
      <c r="AU99" s="206" t="s">
        <v>79</v>
      </c>
      <c r="AY99" s="17" t="s">
        <v>114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7" t="s">
        <v>77</v>
      </c>
      <c r="BK99" s="207">
        <f>ROUND(I99*H99,2)</f>
        <v>0</v>
      </c>
      <c r="BL99" s="17" t="s">
        <v>120</v>
      </c>
      <c r="BM99" s="206" t="s">
        <v>147</v>
      </c>
    </row>
    <row r="100" s="2" customFormat="1">
      <c r="A100" s="38"/>
      <c r="B100" s="39"/>
      <c r="C100" s="40"/>
      <c r="D100" s="208" t="s">
        <v>122</v>
      </c>
      <c r="E100" s="40"/>
      <c r="F100" s="209" t="s">
        <v>146</v>
      </c>
      <c r="G100" s="40"/>
      <c r="H100" s="40"/>
      <c r="I100" s="210"/>
      <c r="J100" s="40"/>
      <c r="K100" s="40"/>
      <c r="L100" s="44"/>
      <c r="M100" s="211"/>
      <c r="N100" s="21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122</v>
      </c>
      <c r="AU100" s="17" t="s">
        <v>79</v>
      </c>
    </row>
    <row r="101" s="13" customFormat="1">
      <c r="A101" s="13"/>
      <c r="B101" s="225"/>
      <c r="C101" s="226"/>
      <c r="D101" s="208" t="s">
        <v>142</v>
      </c>
      <c r="E101" s="227" t="s">
        <v>19</v>
      </c>
      <c r="F101" s="228" t="s">
        <v>148</v>
      </c>
      <c r="G101" s="226"/>
      <c r="H101" s="229">
        <v>42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79</v>
      </c>
      <c r="AV101" s="13" t="s">
        <v>79</v>
      </c>
      <c r="AW101" s="13" t="s">
        <v>33</v>
      </c>
      <c r="AX101" s="13" t="s">
        <v>77</v>
      </c>
      <c r="AY101" s="235" t="s">
        <v>114</v>
      </c>
    </row>
    <row r="102" s="2" customFormat="1" ht="16.5" customHeight="1">
      <c r="A102" s="38"/>
      <c r="B102" s="39"/>
      <c r="C102" s="215" t="s">
        <v>149</v>
      </c>
      <c r="D102" s="215" t="s">
        <v>136</v>
      </c>
      <c r="E102" s="216" t="s">
        <v>150</v>
      </c>
      <c r="F102" s="217" t="s">
        <v>151</v>
      </c>
      <c r="G102" s="218" t="s">
        <v>139</v>
      </c>
      <c r="H102" s="219">
        <v>3</v>
      </c>
      <c r="I102" s="220"/>
      <c r="J102" s="221">
        <f>ROUND(I102*H102,2)</f>
        <v>0</v>
      </c>
      <c r="K102" s="217" t="s">
        <v>19</v>
      </c>
      <c r="L102" s="222"/>
      <c r="M102" s="223" t="s">
        <v>19</v>
      </c>
      <c r="N102" s="224" t="s">
        <v>43</v>
      </c>
      <c r="O102" s="84"/>
      <c r="P102" s="204">
        <f>O102*H102</f>
        <v>0</v>
      </c>
      <c r="Q102" s="204">
        <v>0.027</v>
      </c>
      <c r="R102" s="204">
        <f>Q102*H102</f>
        <v>0.081000000000000003</v>
      </c>
      <c r="S102" s="204">
        <v>0</v>
      </c>
      <c r="T102" s="20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6" t="s">
        <v>140</v>
      </c>
      <c r="AT102" s="206" t="s">
        <v>136</v>
      </c>
      <c r="AU102" s="206" t="s">
        <v>79</v>
      </c>
      <c r="AY102" s="17" t="s">
        <v>114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7" t="s">
        <v>77</v>
      </c>
      <c r="BK102" s="207">
        <f>ROUND(I102*H102,2)</f>
        <v>0</v>
      </c>
      <c r="BL102" s="17" t="s">
        <v>120</v>
      </c>
      <c r="BM102" s="206" t="s">
        <v>152</v>
      </c>
    </row>
    <row r="103" s="2" customFormat="1">
      <c r="A103" s="38"/>
      <c r="B103" s="39"/>
      <c r="C103" s="40"/>
      <c r="D103" s="208" t="s">
        <v>122</v>
      </c>
      <c r="E103" s="40"/>
      <c r="F103" s="209" t="s">
        <v>151</v>
      </c>
      <c r="G103" s="40"/>
      <c r="H103" s="40"/>
      <c r="I103" s="210"/>
      <c r="J103" s="40"/>
      <c r="K103" s="40"/>
      <c r="L103" s="44"/>
      <c r="M103" s="211"/>
      <c r="N103" s="21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122</v>
      </c>
      <c r="AU103" s="17" t="s">
        <v>79</v>
      </c>
    </row>
    <row r="104" s="13" customFormat="1">
      <c r="A104" s="13"/>
      <c r="B104" s="225"/>
      <c r="C104" s="226"/>
      <c r="D104" s="208" t="s">
        <v>142</v>
      </c>
      <c r="E104" s="227" t="s">
        <v>19</v>
      </c>
      <c r="F104" s="228" t="s">
        <v>129</v>
      </c>
      <c r="G104" s="226"/>
      <c r="H104" s="229">
        <v>3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142</v>
      </c>
      <c r="AU104" s="235" t="s">
        <v>79</v>
      </c>
      <c r="AV104" s="13" t="s">
        <v>79</v>
      </c>
      <c r="AW104" s="13" t="s">
        <v>33</v>
      </c>
      <c r="AX104" s="13" t="s">
        <v>77</v>
      </c>
      <c r="AY104" s="235" t="s">
        <v>114</v>
      </c>
    </row>
    <row r="105" s="2" customFormat="1" ht="21.75" customHeight="1">
      <c r="A105" s="38"/>
      <c r="B105" s="39"/>
      <c r="C105" s="215" t="s">
        <v>153</v>
      </c>
      <c r="D105" s="215" t="s">
        <v>136</v>
      </c>
      <c r="E105" s="216" t="s">
        <v>154</v>
      </c>
      <c r="F105" s="217" t="s">
        <v>155</v>
      </c>
      <c r="G105" s="218" t="s">
        <v>156</v>
      </c>
      <c r="H105" s="219">
        <v>123</v>
      </c>
      <c r="I105" s="220"/>
      <c r="J105" s="221">
        <f>ROUND(I105*H105,2)</f>
        <v>0</v>
      </c>
      <c r="K105" s="217" t="s">
        <v>19</v>
      </c>
      <c r="L105" s="222"/>
      <c r="M105" s="223" t="s">
        <v>19</v>
      </c>
      <c r="N105" s="224" t="s">
        <v>43</v>
      </c>
      <c r="O105" s="84"/>
      <c r="P105" s="204">
        <f>O105*H105</f>
        <v>0</v>
      </c>
      <c r="Q105" s="204">
        <v>0.027</v>
      </c>
      <c r="R105" s="204">
        <f>Q105*H105</f>
        <v>3.3210000000000002</v>
      </c>
      <c r="S105" s="204">
        <v>0</v>
      </c>
      <c r="T105" s="20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6" t="s">
        <v>140</v>
      </c>
      <c r="AT105" s="206" t="s">
        <v>136</v>
      </c>
      <c r="AU105" s="206" t="s">
        <v>79</v>
      </c>
      <c r="AY105" s="17" t="s">
        <v>114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7" t="s">
        <v>77</v>
      </c>
      <c r="BK105" s="207">
        <f>ROUND(I105*H105,2)</f>
        <v>0</v>
      </c>
      <c r="BL105" s="17" t="s">
        <v>120</v>
      </c>
      <c r="BM105" s="206" t="s">
        <v>157</v>
      </c>
    </row>
    <row r="106" s="2" customFormat="1">
      <c r="A106" s="38"/>
      <c r="B106" s="39"/>
      <c r="C106" s="40"/>
      <c r="D106" s="208" t="s">
        <v>122</v>
      </c>
      <c r="E106" s="40"/>
      <c r="F106" s="209" t="s">
        <v>155</v>
      </c>
      <c r="G106" s="40"/>
      <c r="H106" s="40"/>
      <c r="I106" s="210"/>
      <c r="J106" s="40"/>
      <c r="K106" s="40"/>
      <c r="L106" s="44"/>
      <c r="M106" s="211"/>
      <c r="N106" s="21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122</v>
      </c>
      <c r="AU106" s="17" t="s">
        <v>79</v>
      </c>
    </row>
    <row r="107" s="13" customFormat="1">
      <c r="A107" s="13"/>
      <c r="B107" s="225"/>
      <c r="C107" s="226"/>
      <c r="D107" s="208" t="s">
        <v>142</v>
      </c>
      <c r="E107" s="227" t="s">
        <v>19</v>
      </c>
      <c r="F107" s="228" t="s">
        <v>158</v>
      </c>
      <c r="G107" s="226"/>
      <c r="H107" s="229">
        <v>123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142</v>
      </c>
      <c r="AU107" s="235" t="s">
        <v>79</v>
      </c>
      <c r="AV107" s="13" t="s">
        <v>79</v>
      </c>
      <c r="AW107" s="13" t="s">
        <v>33</v>
      </c>
      <c r="AX107" s="13" t="s">
        <v>77</v>
      </c>
      <c r="AY107" s="235" t="s">
        <v>114</v>
      </c>
    </row>
    <row r="108" s="2" customFormat="1" ht="16.5" customHeight="1">
      <c r="A108" s="38"/>
      <c r="B108" s="39"/>
      <c r="C108" s="215" t="s">
        <v>140</v>
      </c>
      <c r="D108" s="215" t="s">
        <v>136</v>
      </c>
      <c r="E108" s="216" t="s">
        <v>159</v>
      </c>
      <c r="F108" s="217" t="s">
        <v>160</v>
      </c>
      <c r="G108" s="218" t="s">
        <v>139</v>
      </c>
      <c r="H108" s="219">
        <v>86</v>
      </c>
      <c r="I108" s="220"/>
      <c r="J108" s="221">
        <f>ROUND(I108*H108,2)</f>
        <v>0</v>
      </c>
      <c r="K108" s="217" t="s">
        <v>19</v>
      </c>
      <c r="L108" s="222"/>
      <c r="M108" s="223" t="s">
        <v>19</v>
      </c>
      <c r="N108" s="224" t="s">
        <v>43</v>
      </c>
      <c r="O108" s="84"/>
      <c r="P108" s="204">
        <f>O108*H108</f>
        <v>0</v>
      </c>
      <c r="Q108" s="204">
        <v>0.002</v>
      </c>
      <c r="R108" s="204">
        <f>Q108*H108</f>
        <v>0.17200000000000001</v>
      </c>
      <c r="S108" s="204">
        <v>0</v>
      </c>
      <c r="T108" s="20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6" t="s">
        <v>140</v>
      </c>
      <c r="AT108" s="206" t="s">
        <v>136</v>
      </c>
      <c r="AU108" s="206" t="s">
        <v>79</v>
      </c>
      <c r="AY108" s="17" t="s">
        <v>114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7" t="s">
        <v>77</v>
      </c>
      <c r="BK108" s="207">
        <f>ROUND(I108*H108,2)</f>
        <v>0</v>
      </c>
      <c r="BL108" s="17" t="s">
        <v>120</v>
      </c>
      <c r="BM108" s="206" t="s">
        <v>161</v>
      </c>
    </row>
    <row r="109" s="2" customFormat="1">
      <c r="A109" s="38"/>
      <c r="B109" s="39"/>
      <c r="C109" s="40"/>
      <c r="D109" s="208" t="s">
        <v>122</v>
      </c>
      <c r="E109" s="40"/>
      <c r="F109" s="209" t="s">
        <v>160</v>
      </c>
      <c r="G109" s="40"/>
      <c r="H109" s="40"/>
      <c r="I109" s="210"/>
      <c r="J109" s="40"/>
      <c r="K109" s="40"/>
      <c r="L109" s="44"/>
      <c r="M109" s="211"/>
      <c r="N109" s="21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122</v>
      </c>
      <c r="AU109" s="17" t="s">
        <v>79</v>
      </c>
    </row>
    <row r="110" s="13" customFormat="1">
      <c r="A110" s="13"/>
      <c r="B110" s="225"/>
      <c r="C110" s="226"/>
      <c r="D110" s="208" t="s">
        <v>142</v>
      </c>
      <c r="E110" s="227" t="s">
        <v>19</v>
      </c>
      <c r="F110" s="228" t="s">
        <v>162</v>
      </c>
      <c r="G110" s="226"/>
      <c r="H110" s="229">
        <v>86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142</v>
      </c>
      <c r="AU110" s="235" t="s">
        <v>79</v>
      </c>
      <c r="AV110" s="13" t="s">
        <v>79</v>
      </c>
      <c r="AW110" s="13" t="s">
        <v>33</v>
      </c>
      <c r="AX110" s="13" t="s">
        <v>77</v>
      </c>
      <c r="AY110" s="235" t="s">
        <v>114</v>
      </c>
    </row>
    <row r="111" s="2" customFormat="1">
      <c r="A111" s="38"/>
      <c r="B111" s="39"/>
      <c r="C111" s="195" t="s">
        <v>163</v>
      </c>
      <c r="D111" s="195" t="s">
        <v>115</v>
      </c>
      <c r="E111" s="196" t="s">
        <v>164</v>
      </c>
      <c r="F111" s="197" t="s">
        <v>165</v>
      </c>
      <c r="G111" s="198" t="s">
        <v>166</v>
      </c>
      <c r="H111" s="199">
        <v>1.6930000000000001</v>
      </c>
      <c r="I111" s="200"/>
      <c r="J111" s="201">
        <f>ROUND(I111*H111,2)</f>
        <v>0</v>
      </c>
      <c r="K111" s="197" t="s">
        <v>119</v>
      </c>
      <c r="L111" s="44"/>
      <c r="M111" s="202" t="s">
        <v>19</v>
      </c>
      <c r="N111" s="203" t="s">
        <v>43</v>
      </c>
      <c r="O111" s="84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6" t="s">
        <v>120</v>
      </c>
      <c r="AT111" s="206" t="s">
        <v>115</v>
      </c>
      <c r="AU111" s="206" t="s">
        <v>79</v>
      </c>
      <c r="AY111" s="17" t="s">
        <v>114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7" t="s">
        <v>77</v>
      </c>
      <c r="BK111" s="207">
        <f>ROUND(I111*H111,2)</f>
        <v>0</v>
      </c>
      <c r="BL111" s="17" t="s">
        <v>120</v>
      </c>
      <c r="BM111" s="206" t="s">
        <v>167</v>
      </c>
    </row>
    <row r="112" s="2" customFormat="1">
      <c r="A112" s="38"/>
      <c r="B112" s="39"/>
      <c r="C112" s="40"/>
      <c r="D112" s="208" t="s">
        <v>122</v>
      </c>
      <c r="E112" s="40"/>
      <c r="F112" s="209" t="s">
        <v>168</v>
      </c>
      <c r="G112" s="40"/>
      <c r="H112" s="40"/>
      <c r="I112" s="210"/>
      <c r="J112" s="40"/>
      <c r="K112" s="40"/>
      <c r="L112" s="44"/>
      <c r="M112" s="211"/>
      <c r="N112" s="21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122</v>
      </c>
      <c r="AU112" s="17" t="s">
        <v>79</v>
      </c>
    </row>
    <row r="113" s="2" customFormat="1">
      <c r="A113" s="38"/>
      <c r="B113" s="39"/>
      <c r="C113" s="40"/>
      <c r="D113" s="208" t="s">
        <v>169</v>
      </c>
      <c r="E113" s="40"/>
      <c r="F113" s="236" t="s">
        <v>170</v>
      </c>
      <c r="G113" s="40"/>
      <c r="H113" s="40"/>
      <c r="I113" s="210"/>
      <c r="J113" s="40"/>
      <c r="K113" s="40"/>
      <c r="L113" s="44"/>
      <c r="M113" s="211"/>
      <c r="N113" s="21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79</v>
      </c>
    </row>
    <row r="114" s="13" customFormat="1">
      <c r="A114" s="13"/>
      <c r="B114" s="225"/>
      <c r="C114" s="226"/>
      <c r="D114" s="208" t="s">
        <v>142</v>
      </c>
      <c r="E114" s="227" t="s">
        <v>19</v>
      </c>
      <c r="F114" s="228" t="s">
        <v>171</v>
      </c>
      <c r="G114" s="226"/>
      <c r="H114" s="229">
        <v>1.6930000000000001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79</v>
      </c>
      <c r="AV114" s="13" t="s">
        <v>79</v>
      </c>
      <c r="AW114" s="13" t="s">
        <v>33</v>
      </c>
      <c r="AX114" s="13" t="s">
        <v>77</v>
      </c>
      <c r="AY114" s="235" t="s">
        <v>114</v>
      </c>
    </row>
    <row r="115" s="2" customFormat="1">
      <c r="A115" s="38"/>
      <c r="B115" s="39"/>
      <c r="C115" s="195" t="s">
        <v>172</v>
      </c>
      <c r="D115" s="195" t="s">
        <v>115</v>
      </c>
      <c r="E115" s="196" t="s">
        <v>173</v>
      </c>
      <c r="F115" s="197" t="s">
        <v>174</v>
      </c>
      <c r="G115" s="198" t="s">
        <v>175</v>
      </c>
      <c r="H115" s="199">
        <v>250</v>
      </c>
      <c r="I115" s="200"/>
      <c r="J115" s="201">
        <f>ROUND(I115*H115,2)</f>
        <v>0</v>
      </c>
      <c r="K115" s="197" t="s">
        <v>119</v>
      </c>
      <c r="L115" s="44"/>
      <c r="M115" s="202" t="s">
        <v>19</v>
      </c>
      <c r="N115" s="203" t="s">
        <v>43</v>
      </c>
      <c r="O115" s="84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6" t="s">
        <v>120</v>
      </c>
      <c r="AT115" s="206" t="s">
        <v>115</v>
      </c>
      <c r="AU115" s="206" t="s">
        <v>79</v>
      </c>
      <c r="AY115" s="17" t="s">
        <v>114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7" t="s">
        <v>77</v>
      </c>
      <c r="BK115" s="207">
        <f>ROUND(I115*H115,2)</f>
        <v>0</v>
      </c>
      <c r="BL115" s="17" t="s">
        <v>120</v>
      </c>
      <c r="BM115" s="206" t="s">
        <v>176</v>
      </c>
    </row>
    <row r="116" s="2" customFormat="1">
      <c r="A116" s="38"/>
      <c r="B116" s="39"/>
      <c r="C116" s="40"/>
      <c r="D116" s="208" t="s">
        <v>122</v>
      </c>
      <c r="E116" s="40"/>
      <c r="F116" s="209" t="s">
        <v>177</v>
      </c>
      <c r="G116" s="40"/>
      <c r="H116" s="40"/>
      <c r="I116" s="210"/>
      <c r="J116" s="40"/>
      <c r="K116" s="40"/>
      <c r="L116" s="44"/>
      <c r="M116" s="211"/>
      <c r="N116" s="212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122</v>
      </c>
      <c r="AU116" s="17" t="s">
        <v>79</v>
      </c>
    </row>
    <row r="117" s="2" customFormat="1" ht="16.5" customHeight="1">
      <c r="A117" s="38"/>
      <c r="B117" s="39"/>
      <c r="C117" s="195" t="s">
        <v>178</v>
      </c>
      <c r="D117" s="195" t="s">
        <v>115</v>
      </c>
      <c r="E117" s="196" t="s">
        <v>179</v>
      </c>
      <c r="F117" s="197" t="s">
        <v>180</v>
      </c>
      <c r="G117" s="198" t="s">
        <v>175</v>
      </c>
      <c r="H117" s="199">
        <v>250</v>
      </c>
      <c r="I117" s="200"/>
      <c r="J117" s="201">
        <f>ROUND(I117*H117,2)</f>
        <v>0</v>
      </c>
      <c r="K117" s="197" t="s">
        <v>119</v>
      </c>
      <c r="L117" s="44"/>
      <c r="M117" s="202" t="s">
        <v>19</v>
      </c>
      <c r="N117" s="203" t="s">
        <v>43</v>
      </c>
      <c r="O117" s="84"/>
      <c r="P117" s="204">
        <f>O117*H117</f>
        <v>0</v>
      </c>
      <c r="Q117" s="204">
        <v>3.0000000000000001E-05</v>
      </c>
      <c r="R117" s="204">
        <f>Q117*H117</f>
        <v>0.0075000000000000006</v>
      </c>
      <c r="S117" s="204">
        <v>0</v>
      </c>
      <c r="T117" s="20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6" t="s">
        <v>120</v>
      </c>
      <c r="AT117" s="206" t="s">
        <v>115</v>
      </c>
      <c r="AU117" s="206" t="s">
        <v>79</v>
      </c>
      <c r="AY117" s="17" t="s">
        <v>114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7" t="s">
        <v>77</v>
      </c>
      <c r="BK117" s="207">
        <f>ROUND(I117*H117,2)</f>
        <v>0</v>
      </c>
      <c r="BL117" s="17" t="s">
        <v>120</v>
      </c>
      <c r="BM117" s="206" t="s">
        <v>181</v>
      </c>
    </row>
    <row r="118" s="2" customFormat="1">
      <c r="A118" s="38"/>
      <c r="B118" s="39"/>
      <c r="C118" s="40"/>
      <c r="D118" s="208" t="s">
        <v>122</v>
      </c>
      <c r="E118" s="40"/>
      <c r="F118" s="209" t="s">
        <v>182</v>
      </c>
      <c r="G118" s="40"/>
      <c r="H118" s="40"/>
      <c r="I118" s="210"/>
      <c r="J118" s="40"/>
      <c r="K118" s="40"/>
      <c r="L118" s="44"/>
      <c r="M118" s="211"/>
      <c r="N118" s="21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122</v>
      </c>
      <c r="AU118" s="17" t="s">
        <v>79</v>
      </c>
    </row>
    <row r="119" s="2" customFormat="1">
      <c r="A119" s="38"/>
      <c r="B119" s="39"/>
      <c r="C119" s="195" t="s">
        <v>183</v>
      </c>
      <c r="D119" s="195" t="s">
        <v>115</v>
      </c>
      <c r="E119" s="196" t="s">
        <v>184</v>
      </c>
      <c r="F119" s="197" t="s">
        <v>185</v>
      </c>
      <c r="G119" s="198" t="s">
        <v>156</v>
      </c>
      <c r="H119" s="199">
        <v>15</v>
      </c>
      <c r="I119" s="200"/>
      <c r="J119" s="201">
        <f>ROUND(I119*H119,2)</f>
        <v>0</v>
      </c>
      <c r="K119" s="197" t="s">
        <v>119</v>
      </c>
      <c r="L119" s="44"/>
      <c r="M119" s="202" t="s">
        <v>19</v>
      </c>
      <c r="N119" s="203" t="s">
        <v>43</v>
      </c>
      <c r="O119" s="84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6" t="s">
        <v>120</v>
      </c>
      <c r="AT119" s="206" t="s">
        <v>115</v>
      </c>
      <c r="AU119" s="206" t="s">
        <v>79</v>
      </c>
      <c r="AY119" s="17" t="s">
        <v>114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7" t="s">
        <v>77</v>
      </c>
      <c r="BK119" s="207">
        <f>ROUND(I119*H119,2)</f>
        <v>0</v>
      </c>
      <c r="BL119" s="17" t="s">
        <v>120</v>
      </c>
      <c r="BM119" s="206" t="s">
        <v>186</v>
      </c>
    </row>
    <row r="120" s="2" customFormat="1">
      <c r="A120" s="38"/>
      <c r="B120" s="39"/>
      <c r="C120" s="40"/>
      <c r="D120" s="208" t="s">
        <v>122</v>
      </c>
      <c r="E120" s="40"/>
      <c r="F120" s="209" t="s">
        <v>187</v>
      </c>
      <c r="G120" s="40"/>
      <c r="H120" s="40"/>
      <c r="I120" s="210"/>
      <c r="J120" s="40"/>
      <c r="K120" s="40"/>
      <c r="L120" s="44"/>
      <c r="M120" s="211"/>
      <c r="N120" s="212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122</v>
      </c>
      <c r="AU120" s="17" t="s">
        <v>79</v>
      </c>
    </row>
    <row r="121" s="2" customFormat="1" ht="16.5" customHeight="1">
      <c r="A121" s="38"/>
      <c r="B121" s="39"/>
      <c r="C121" s="195" t="s">
        <v>188</v>
      </c>
      <c r="D121" s="195" t="s">
        <v>115</v>
      </c>
      <c r="E121" s="196" t="s">
        <v>189</v>
      </c>
      <c r="F121" s="197" t="s">
        <v>190</v>
      </c>
      <c r="G121" s="198" t="s">
        <v>156</v>
      </c>
      <c r="H121" s="199">
        <v>15</v>
      </c>
      <c r="I121" s="200"/>
      <c r="J121" s="201">
        <f>ROUND(I121*H121,2)</f>
        <v>0</v>
      </c>
      <c r="K121" s="197" t="s">
        <v>119</v>
      </c>
      <c r="L121" s="44"/>
      <c r="M121" s="202" t="s">
        <v>19</v>
      </c>
      <c r="N121" s="203" t="s">
        <v>43</v>
      </c>
      <c r="O121" s="84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6" t="s">
        <v>120</v>
      </c>
      <c r="AT121" s="206" t="s">
        <v>115</v>
      </c>
      <c r="AU121" s="206" t="s">
        <v>79</v>
      </c>
      <c r="AY121" s="17" t="s">
        <v>114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7" t="s">
        <v>77</v>
      </c>
      <c r="BK121" s="207">
        <f>ROUND(I121*H121,2)</f>
        <v>0</v>
      </c>
      <c r="BL121" s="17" t="s">
        <v>120</v>
      </c>
      <c r="BM121" s="206" t="s">
        <v>191</v>
      </c>
    </row>
    <row r="122" s="2" customFormat="1">
      <c r="A122" s="38"/>
      <c r="B122" s="39"/>
      <c r="C122" s="40"/>
      <c r="D122" s="208" t="s">
        <v>122</v>
      </c>
      <c r="E122" s="40"/>
      <c r="F122" s="209" t="s">
        <v>192</v>
      </c>
      <c r="G122" s="40"/>
      <c r="H122" s="40"/>
      <c r="I122" s="210"/>
      <c r="J122" s="40"/>
      <c r="K122" s="40"/>
      <c r="L122" s="44"/>
      <c r="M122" s="211"/>
      <c r="N122" s="212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122</v>
      </c>
      <c r="AU122" s="17" t="s">
        <v>79</v>
      </c>
    </row>
    <row r="123" s="2" customFormat="1" ht="16.5" customHeight="1">
      <c r="A123" s="38"/>
      <c r="B123" s="39"/>
      <c r="C123" s="195" t="s">
        <v>193</v>
      </c>
      <c r="D123" s="195" t="s">
        <v>115</v>
      </c>
      <c r="E123" s="196" t="s">
        <v>194</v>
      </c>
      <c r="F123" s="197" t="s">
        <v>195</v>
      </c>
      <c r="G123" s="198" t="s">
        <v>156</v>
      </c>
      <c r="H123" s="199">
        <v>15</v>
      </c>
      <c r="I123" s="200"/>
      <c r="J123" s="201">
        <f>ROUND(I123*H123,2)</f>
        <v>0</v>
      </c>
      <c r="K123" s="197" t="s">
        <v>119</v>
      </c>
      <c r="L123" s="44"/>
      <c r="M123" s="202" t="s">
        <v>19</v>
      </c>
      <c r="N123" s="203" t="s">
        <v>43</v>
      </c>
      <c r="O123" s="84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6" t="s">
        <v>120</v>
      </c>
      <c r="AT123" s="206" t="s">
        <v>115</v>
      </c>
      <c r="AU123" s="206" t="s">
        <v>79</v>
      </c>
      <c r="AY123" s="17" t="s">
        <v>114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7" t="s">
        <v>77</v>
      </c>
      <c r="BK123" s="207">
        <f>ROUND(I123*H123,2)</f>
        <v>0</v>
      </c>
      <c r="BL123" s="17" t="s">
        <v>120</v>
      </c>
      <c r="BM123" s="206" t="s">
        <v>196</v>
      </c>
    </row>
    <row r="124" s="2" customFormat="1">
      <c r="A124" s="38"/>
      <c r="B124" s="39"/>
      <c r="C124" s="40"/>
      <c r="D124" s="208" t="s">
        <v>122</v>
      </c>
      <c r="E124" s="40"/>
      <c r="F124" s="209" t="s">
        <v>197</v>
      </c>
      <c r="G124" s="40"/>
      <c r="H124" s="40"/>
      <c r="I124" s="210"/>
      <c r="J124" s="40"/>
      <c r="K124" s="40"/>
      <c r="L124" s="44"/>
      <c r="M124" s="211"/>
      <c r="N124" s="212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122</v>
      </c>
      <c r="AU124" s="17" t="s">
        <v>79</v>
      </c>
    </row>
    <row r="125" s="2" customFormat="1" ht="16.5" customHeight="1">
      <c r="A125" s="38"/>
      <c r="B125" s="39"/>
      <c r="C125" s="195" t="s">
        <v>8</v>
      </c>
      <c r="D125" s="195" t="s">
        <v>115</v>
      </c>
      <c r="E125" s="196" t="s">
        <v>198</v>
      </c>
      <c r="F125" s="197" t="s">
        <v>199</v>
      </c>
      <c r="G125" s="198" t="s">
        <v>156</v>
      </c>
      <c r="H125" s="199">
        <v>15</v>
      </c>
      <c r="I125" s="200"/>
      <c r="J125" s="201">
        <f>ROUND(I125*H125,2)</f>
        <v>0</v>
      </c>
      <c r="K125" s="197" t="s">
        <v>119</v>
      </c>
      <c r="L125" s="44"/>
      <c r="M125" s="202" t="s">
        <v>19</v>
      </c>
      <c r="N125" s="203" t="s">
        <v>43</v>
      </c>
      <c r="O125" s="84"/>
      <c r="P125" s="204">
        <f>O125*H125</f>
        <v>0</v>
      </c>
      <c r="Q125" s="204">
        <v>0.00036000000000000002</v>
      </c>
      <c r="R125" s="204">
        <f>Q125*H125</f>
        <v>0.0054000000000000003</v>
      </c>
      <c r="S125" s="204">
        <v>0</v>
      </c>
      <c r="T125" s="20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6" t="s">
        <v>120</v>
      </c>
      <c r="AT125" s="206" t="s">
        <v>115</v>
      </c>
      <c r="AU125" s="206" t="s">
        <v>79</v>
      </c>
      <c r="AY125" s="17" t="s">
        <v>114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7" t="s">
        <v>77</v>
      </c>
      <c r="BK125" s="207">
        <f>ROUND(I125*H125,2)</f>
        <v>0</v>
      </c>
      <c r="BL125" s="17" t="s">
        <v>120</v>
      </c>
      <c r="BM125" s="206" t="s">
        <v>200</v>
      </c>
    </row>
    <row r="126" s="2" customFormat="1">
      <c r="A126" s="38"/>
      <c r="B126" s="39"/>
      <c r="C126" s="40"/>
      <c r="D126" s="208" t="s">
        <v>122</v>
      </c>
      <c r="E126" s="40"/>
      <c r="F126" s="209" t="s">
        <v>201</v>
      </c>
      <c r="G126" s="40"/>
      <c r="H126" s="40"/>
      <c r="I126" s="210"/>
      <c r="J126" s="40"/>
      <c r="K126" s="40"/>
      <c r="L126" s="44"/>
      <c r="M126" s="211"/>
      <c r="N126" s="212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122</v>
      </c>
      <c r="AU126" s="17" t="s">
        <v>79</v>
      </c>
    </row>
    <row r="127" s="2" customFormat="1">
      <c r="A127" s="38"/>
      <c r="B127" s="39"/>
      <c r="C127" s="195" t="s">
        <v>202</v>
      </c>
      <c r="D127" s="195" t="s">
        <v>115</v>
      </c>
      <c r="E127" s="196" t="s">
        <v>203</v>
      </c>
      <c r="F127" s="197" t="s">
        <v>204</v>
      </c>
      <c r="G127" s="198" t="s">
        <v>205</v>
      </c>
      <c r="H127" s="199">
        <v>1508.8</v>
      </c>
      <c r="I127" s="200"/>
      <c r="J127" s="201">
        <f>ROUND(I127*H127,2)</f>
        <v>0</v>
      </c>
      <c r="K127" s="197" t="s">
        <v>119</v>
      </c>
      <c r="L127" s="44"/>
      <c r="M127" s="202" t="s">
        <v>19</v>
      </c>
      <c r="N127" s="203" t="s">
        <v>43</v>
      </c>
      <c r="O127" s="8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6" t="s">
        <v>120</v>
      </c>
      <c r="AT127" s="206" t="s">
        <v>115</v>
      </c>
      <c r="AU127" s="206" t="s">
        <v>79</v>
      </c>
      <c r="AY127" s="17" t="s">
        <v>114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7" t="s">
        <v>77</v>
      </c>
      <c r="BK127" s="207">
        <f>ROUND(I127*H127,2)</f>
        <v>0</v>
      </c>
      <c r="BL127" s="17" t="s">
        <v>120</v>
      </c>
      <c r="BM127" s="206" t="s">
        <v>206</v>
      </c>
    </row>
    <row r="128" s="2" customFormat="1">
      <c r="A128" s="38"/>
      <c r="B128" s="39"/>
      <c r="C128" s="40"/>
      <c r="D128" s="208" t="s">
        <v>122</v>
      </c>
      <c r="E128" s="40"/>
      <c r="F128" s="209" t="s">
        <v>207</v>
      </c>
      <c r="G128" s="40"/>
      <c r="H128" s="40"/>
      <c r="I128" s="210"/>
      <c r="J128" s="40"/>
      <c r="K128" s="40"/>
      <c r="L128" s="44"/>
      <c r="M128" s="211"/>
      <c r="N128" s="212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122</v>
      </c>
      <c r="AU128" s="17" t="s">
        <v>79</v>
      </c>
    </row>
    <row r="129" s="13" customFormat="1">
      <c r="A129" s="13"/>
      <c r="B129" s="225"/>
      <c r="C129" s="226"/>
      <c r="D129" s="208" t="s">
        <v>142</v>
      </c>
      <c r="E129" s="227" t="s">
        <v>19</v>
      </c>
      <c r="F129" s="228" t="s">
        <v>208</v>
      </c>
      <c r="G129" s="226"/>
      <c r="H129" s="229">
        <v>1508.8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142</v>
      </c>
      <c r="AU129" s="235" t="s">
        <v>79</v>
      </c>
      <c r="AV129" s="13" t="s">
        <v>79</v>
      </c>
      <c r="AW129" s="13" t="s">
        <v>33</v>
      </c>
      <c r="AX129" s="13" t="s">
        <v>72</v>
      </c>
      <c r="AY129" s="235" t="s">
        <v>114</v>
      </c>
    </row>
    <row r="130" s="14" customFormat="1">
      <c r="A130" s="14"/>
      <c r="B130" s="237"/>
      <c r="C130" s="238"/>
      <c r="D130" s="208" t="s">
        <v>142</v>
      </c>
      <c r="E130" s="239" t="s">
        <v>19</v>
      </c>
      <c r="F130" s="240" t="s">
        <v>209</v>
      </c>
      <c r="G130" s="238"/>
      <c r="H130" s="241">
        <v>1508.8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142</v>
      </c>
      <c r="AU130" s="247" t="s">
        <v>79</v>
      </c>
      <c r="AV130" s="14" t="s">
        <v>120</v>
      </c>
      <c r="AW130" s="14" t="s">
        <v>4</v>
      </c>
      <c r="AX130" s="14" t="s">
        <v>77</v>
      </c>
      <c r="AY130" s="247" t="s">
        <v>114</v>
      </c>
    </row>
    <row r="131" s="2" customFormat="1" ht="16.5" customHeight="1">
      <c r="A131" s="38"/>
      <c r="B131" s="39"/>
      <c r="C131" s="215" t="s">
        <v>210</v>
      </c>
      <c r="D131" s="215" t="s">
        <v>136</v>
      </c>
      <c r="E131" s="216" t="s">
        <v>211</v>
      </c>
      <c r="F131" s="217" t="s">
        <v>212</v>
      </c>
      <c r="G131" s="218" t="s">
        <v>175</v>
      </c>
      <c r="H131" s="219">
        <v>105</v>
      </c>
      <c r="I131" s="220"/>
      <c r="J131" s="221">
        <f>ROUND(I131*H131,2)</f>
        <v>0</v>
      </c>
      <c r="K131" s="217" t="s">
        <v>119</v>
      </c>
      <c r="L131" s="222"/>
      <c r="M131" s="223" t="s">
        <v>19</v>
      </c>
      <c r="N131" s="224" t="s">
        <v>43</v>
      </c>
      <c r="O131" s="84"/>
      <c r="P131" s="204">
        <f>O131*H131</f>
        <v>0</v>
      </c>
      <c r="Q131" s="204">
        <v>0.00032000000000000003</v>
      </c>
      <c r="R131" s="204">
        <f>Q131*H131</f>
        <v>0.033600000000000005</v>
      </c>
      <c r="S131" s="204">
        <v>0</v>
      </c>
      <c r="T131" s="20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6" t="s">
        <v>140</v>
      </c>
      <c r="AT131" s="206" t="s">
        <v>136</v>
      </c>
      <c r="AU131" s="206" t="s">
        <v>79</v>
      </c>
      <c r="AY131" s="17" t="s">
        <v>114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7" t="s">
        <v>77</v>
      </c>
      <c r="BK131" s="207">
        <f>ROUND(I131*H131,2)</f>
        <v>0</v>
      </c>
      <c r="BL131" s="17" t="s">
        <v>120</v>
      </c>
      <c r="BM131" s="206" t="s">
        <v>213</v>
      </c>
    </row>
    <row r="132" s="2" customFormat="1">
      <c r="A132" s="38"/>
      <c r="B132" s="39"/>
      <c r="C132" s="40"/>
      <c r="D132" s="208" t="s">
        <v>122</v>
      </c>
      <c r="E132" s="40"/>
      <c r="F132" s="209" t="s">
        <v>212</v>
      </c>
      <c r="G132" s="40"/>
      <c r="H132" s="40"/>
      <c r="I132" s="210"/>
      <c r="J132" s="40"/>
      <c r="K132" s="40"/>
      <c r="L132" s="44"/>
      <c r="M132" s="211"/>
      <c r="N132" s="21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122</v>
      </c>
      <c r="AU132" s="17" t="s">
        <v>79</v>
      </c>
    </row>
    <row r="133" s="13" customFormat="1">
      <c r="A133" s="13"/>
      <c r="B133" s="225"/>
      <c r="C133" s="226"/>
      <c r="D133" s="208" t="s">
        <v>142</v>
      </c>
      <c r="E133" s="227" t="s">
        <v>19</v>
      </c>
      <c r="F133" s="228" t="s">
        <v>214</v>
      </c>
      <c r="G133" s="226"/>
      <c r="H133" s="229">
        <v>105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79</v>
      </c>
      <c r="AV133" s="13" t="s">
        <v>79</v>
      </c>
      <c r="AW133" s="13" t="s">
        <v>33</v>
      </c>
      <c r="AX133" s="13" t="s">
        <v>77</v>
      </c>
      <c r="AY133" s="235" t="s">
        <v>114</v>
      </c>
    </row>
    <row r="134" s="2" customFormat="1" ht="21.75" customHeight="1">
      <c r="A134" s="38"/>
      <c r="B134" s="39"/>
      <c r="C134" s="195" t="s">
        <v>215</v>
      </c>
      <c r="D134" s="195" t="s">
        <v>115</v>
      </c>
      <c r="E134" s="196" t="s">
        <v>216</v>
      </c>
      <c r="F134" s="197" t="s">
        <v>217</v>
      </c>
      <c r="G134" s="198" t="s">
        <v>156</v>
      </c>
      <c r="H134" s="199">
        <v>15</v>
      </c>
      <c r="I134" s="200"/>
      <c r="J134" s="201">
        <f>ROUND(I134*H134,2)</f>
        <v>0</v>
      </c>
      <c r="K134" s="197" t="s">
        <v>119</v>
      </c>
      <c r="L134" s="44"/>
      <c r="M134" s="202" t="s">
        <v>19</v>
      </c>
      <c r="N134" s="203" t="s">
        <v>43</v>
      </c>
      <c r="O134" s="84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6" t="s">
        <v>120</v>
      </c>
      <c r="AT134" s="206" t="s">
        <v>115</v>
      </c>
      <c r="AU134" s="206" t="s">
        <v>79</v>
      </c>
      <c r="AY134" s="17" t="s">
        <v>114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7" t="s">
        <v>77</v>
      </c>
      <c r="BK134" s="207">
        <f>ROUND(I134*H134,2)</f>
        <v>0</v>
      </c>
      <c r="BL134" s="17" t="s">
        <v>120</v>
      </c>
      <c r="BM134" s="206" t="s">
        <v>218</v>
      </c>
    </row>
    <row r="135" s="2" customFormat="1">
      <c r="A135" s="38"/>
      <c r="B135" s="39"/>
      <c r="C135" s="40"/>
      <c r="D135" s="208" t="s">
        <v>122</v>
      </c>
      <c r="E135" s="40"/>
      <c r="F135" s="209" t="s">
        <v>219</v>
      </c>
      <c r="G135" s="40"/>
      <c r="H135" s="40"/>
      <c r="I135" s="210"/>
      <c r="J135" s="40"/>
      <c r="K135" s="40"/>
      <c r="L135" s="44"/>
      <c r="M135" s="211"/>
      <c r="N135" s="212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122</v>
      </c>
      <c r="AU135" s="17" t="s">
        <v>79</v>
      </c>
    </row>
    <row r="136" s="2" customFormat="1" ht="33" customHeight="1">
      <c r="A136" s="38"/>
      <c r="B136" s="39"/>
      <c r="C136" s="195" t="s">
        <v>220</v>
      </c>
      <c r="D136" s="195" t="s">
        <v>115</v>
      </c>
      <c r="E136" s="196" t="s">
        <v>221</v>
      </c>
      <c r="F136" s="197" t="s">
        <v>222</v>
      </c>
      <c r="G136" s="198" t="s">
        <v>156</v>
      </c>
      <c r="H136" s="199">
        <v>345</v>
      </c>
      <c r="I136" s="200"/>
      <c r="J136" s="201">
        <f>ROUND(I136*H136,2)</f>
        <v>0</v>
      </c>
      <c r="K136" s="197" t="s">
        <v>119</v>
      </c>
      <c r="L136" s="44"/>
      <c r="M136" s="202" t="s">
        <v>19</v>
      </c>
      <c r="N136" s="203" t="s">
        <v>43</v>
      </c>
      <c r="O136" s="84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6" t="s">
        <v>120</v>
      </c>
      <c r="AT136" s="206" t="s">
        <v>115</v>
      </c>
      <c r="AU136" s="206" t="s">
        <v>79</v>
      </c>
      <c r="AY136" s="17" t="s">
        <v>114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7" t="s">
        <v>77</v>
      </c>
      <c r="BK136" s="207">
        <f>ROUND(I136*H136,2)</f>
        <v>0</v>
      </c>
      <c r="BL136" s="17" t="s">
        <v>120</v>
      </c>
      <c r="BM136" s="206" t="s">
        <v>223</v>
      </c>
    </row>
    <row r="137" s="2" customFormat="1">
      <c r="A137" s="38"/>
      <c r="B137" s="39"/>
      <c r="C137" s="40"/>
      <c r="D137" s="208" t="s">
        <v>122</v>
      </c>
      <c r="E137" s="40"/>
      <c r="F137" s="209" t="s">
        <v>224</v>
      </c>
      <c r="G137" s="40"/>
      <c r="H137" s="40"/>
      <c r="I137" s="210"/>
      <c r="J137" s="40"/>
      <c r="K137" s="40"/>
      <c r="L137" s="44"/>
      <c r="M137" s="211"/>
      <c r="N137" s="212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122</v>
      </c>
      <c r="AU137" s="17" t="s">
        <v>79</v>
      </c>
    </row>
    <row r="138" s="13" customFormat="1">
      <c r="A138" s="13"/>
      <c r="B138" s="225"/>
      <c r="C138" s="226"/>
      <c r="D138" s="208" t="s">
        <v>142</v>
      </c>
      <c r="E138" s="227" t="s">
        <v>19</v>
      </c>
      <c r="F138" s="228" t="s">
        <v>225</v>
      </c>
      <c r="G138" s="226"/>
      <c r="H138" s="229">
        <v>345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79</v>
      </c>
      <c r="AV138" s="13" t="s">
        <v>79</v>
      </c>
      <c r="AW138" s="13" t="s">
        <v>33</v>
      </c>
      <c r="AX138" s="13" t="s">
        <v>77</v>
      </c>
      <c r="AY138" s="235" t="s">
        <v>114</v>
      </c>
    </row>
    <row r="139" s="2" customFormat="1">
      <c r="A139" s="38"/>
      <c r="B139" s="39"/>
      <c r="C139" s="195" t="s">
        <v>226</v>
      </c>
      <c r="D139" s="195" t="s">
        <v>115</v>
      </c>
      <c r="E139" s="196" t="s">
        <v>227</v>
      </c>
      <c r="F139" s="197" t="s">
        <v>228</v>
      </c>
      <c r="G139" s="198" t="s">
        <v>175</v>
      </c>
      <c r="H139" s="199">
        <v>100</v>
      </c>
      <c r="I139" s="200"/>
      <c r="J139" s="201">
        <f>ROUND(I139*H139,2)</f>
        <v>0</v>
      </c>
      <c r="K139" s="197" t="s">
        <v>119</v>
      </c>
      <c r="L139" s="44"/>
      <c r="M139" s="202" t="s">
        <v>19</v>
      </c>
      <c r="N139" s="203" t="s">
        <v>43</v>
      </c>
      <c r="O139" s="84"/>
      <c r="P139" s="204">
        <f>O139*H139</f>
        <v>0</v>
      </c>
      <c r="Q139" s="204">
        <v>0.00013999999999999999</v>
      </c>
      <c r="R139" s="204">
        <f>Q139*H139</f>
        <v>0.013999999999999999</v>
      </c>
      <c r="S139" s="204">
        <v>0</v>
      </c>
      <c r="T139" s="20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6" t="s">
        <v>120</v>
      </c>
      <c r="AT139" s="206" t="s">
        <v>115</v>
      </c>
      <c r="AU139" s="206" t="s">
        <v>79</v>
      </c>
      <c r="AY139" s="17" t="s">
        <v>114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7" t="s">
        <v>77</v>
      </c>
      <c r="BK139" s="207">
        <f>ROUND(I139*H139,2)</f>
        <v>0</v>
      </c>
      <c r="BL139" s="17" t="s">
        <v>120</v>
      </c>
      <c r="BM139" s="206" t="s">
        <v>229</v>
      </c>
    </row>
    <row r="140" s="2" customFormat="1">
      <c r="A140" s="38"/>
      <c r="B140" s="39"/>
      <c r="C140" s="40"/>
      <c r="D140" s="208" t="s">
        <v>122</v>
      </c>
      <c r="E140" s="40"/>
      <c r="F140" s="209" t="s">
        <v>230</v>
      </c>
      <c r="G140" s="40"/>
      <c r="H140" s="40"/>
      <c r="I140" s="210"/>
      <c r="J140" s="40"/>
      <c r="K140" s="40"/>
      <c r="L140" s="44"/>
      <c r="M140" s="211"/>
      <c r="N140" s="212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122</v>
      </c>
      <c r="AU140" s="17" t="s">
        <v>79</v>
      </c>
    </row>
    <row r="141" s="2" customFormat="1">
      <c r="A141" s="38"/>
      <c r="B141" s="39"/>
      <c r="C141" s="195" t="s">
        <v>7</v>
      </c>
      <c r="D141" s="195" t="s">
        <v>115</v>
      </c>
      <c r="E141" s="196" t="s">
        <v>231</v>
      </c>
      <c r="F141" s="197" t="s">
        <v>232</v>
      </c>
      <c r="G141" s="198" t="s">
        <v>156</v>
      </c>
      <c r="H141" s="199">
        <v>345</v>
      </c>
      <c r="I141" s="200"/>
      <c r="J141" s="201">
        <f>ROUND(I141*H141,2)</f>
        <v>0</v>
      </c>
      <c r="K141" s="197" t="s">
        <v>119</v>
      </c>
      <c r="L141" s="44"/>
      <c r="M141" s="202" t="s">
        <v>19</v>
      </c>
      <c r="N141" s="203" t="s">
        <v>43</v>
      </c>
      <c r="O141" s="84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6" t="s">
        <v>120</v>
      </c>
      <c r="AT141" s="206" t="s">
        <v>115</v>
      </c>
      <c r="AU141" s="206" t="s">
        <v>79</v>
      </c>
      <c r="AY141" s="17" t="s">
        <v>114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7" t="s">
        <v>77</v>
      </c>
      <c r="BK141" s="207">
        <f>ROUND(I141*H141,2)</f>
        <v>0</v>
      </c>
      <c r="BL141" s="17" t="s">
        <v>120</v>
      </c>
      <c r="BM141" s="206" t="s">
        <v>233</v>
      </c>
    </row>
    <row r="142" s="2" customFormat="1">
      <c r="A142" s="38"/>
      <c r="B142" s="39"/>
      <c r="C142" s="40"/>
      <c r="D142" s="208" t="s">
        <v>122</v>
      </c>
      <c r="E142" s="40"/>
      <c r="F142" s="209" t="s">
        <v>234</v>
      </c>
      <c r="G142" s="40"/>
      <c r="H142" s="40"/>
      <c r="I142" s="210"/>
      <c r="J142" s="40"/>
      <c r="K142" s="40"/>
      <c r="L142" s="44"/>
      <c r="M142" s="211"/>
      <c r="N142" s="21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122</v>
      </c>
      <c r="AU142" s="17" t="s">
        <v>79</v>
      </c>
    </row>
    <row r="143" s="2" customFormat="1">
      <c r="A143" s="38"/>
      <c r="B143" s="39"/>
      <c r="C143" s="195" t="s">
        <v>235</v>
      </c>
      <c r="D143" s="195" t="s">
        <v>115</v>
      </c>
      <c r="E143" s="196" t="s">
        <v>236</v>
      </c>
      <c r="F143" s="197" t="s">
        <v>237</v>
      </c>
      <c r="G143" s="198" t="s">
        <v>156</v>
      </c>
      <c r="H143" s="199">
        <v>345</v>
      </c>
      <c r="I143" s="200"/>
      <c r="J143" s="201">
        <f>ROUND(I143*H143,2)</f>
        <v>0</v>
      </c>
      <c r="K143" s="197" t="s">
        <v>119</v>
      </c>
      <c r="L143" s="44"/>
      <c r="M143" s="202" t="s">
        <v>19</v>
      </c>
      <c r="N143" s="203" t="s">
        <v>43</v>
      </c>
      <c r="O143" s="84"/>
      <c r="P143" s="204">
        <f>O143*H143</f>
        <v>0</v>
      </c>
      <c r="Q143" s="204">
        <v>6.0000000000000002E-05</v>
      </c>
      <c r="R143" s="204">
        <f>Q143*H143</f>
        <v>0.0207</v>
      </c>
      <c r="S143" s="204">
        <v>0</v>
      </c>
      <c r="T143" s="20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6" t="s">
        <v>120</v>
      </c>
      <c r="AT143" s="206" t="s">
        <v>115</v>
      </c>
      <c r="AU143" s="206" t="s">
        <v>79</v>
      </c>
      <c r="AY143" s="17" t="s">
        <v>114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7" t="s">
        <v>77</v>
      </c>
      <c r="BK143" s="207">
        <f>ROUND(I143*H143,2)</f>
        <v>0</v>
      </c>
      <c r="BL143" s="17" t="s">
        <v>120</v>
      </c>
      <c r="BM143" s="206" t="s">
        <v>238</v>
      </c>
    </row>
    <row r="144" s="2" customFormat="1">
      <c r="A144" s="38"/>
      <c r="B144" s="39"/>
      <c r="C144" s="40"/>
      <c r="D144" s="208" t="s">
        <v>122</v>
      </c>
      <c r="E144" s="40"/>
      <c r="F144" s="209" t="s">
        <v>239</v>
      </c>
      <c r="G144" s="40"/>
      <c r="H144" s="40"/>
      <c r="I144" s="210"/>
      <c r="J144" s="40"/>
      <c r="K144" s="40"/>
      <c r="L144" s="44"/>
      <c r="M144" s="211"/>
      <c r="N144" s="212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122</v>
      </c>
      <c r="AU144" s="17" t="s">
        <v>79</v>
      </c>
    </row>
    <row r="145" s="2" customFormat="1">
      <c r="A145" s="38"/>
      <c r="B145" s="39"/>
      <c r="C145" s="195" t="s">
        <v>240</v>
      </c>
      <c r="D145" s="195" t="s">
        <v>115</v>
      </c>
      <c r="E145" s="196" t="s">
        <v>241</v>
      </c>
      <c r="F145" s="197" t="s">
        <v>242</v>
      </c>
      <c r="G145" s="198" t="s">
        <v>156</v>
      </c>
      <c r="H145" s="199">
        <v>345</v>
      </c>
      <c r="I145" s="200"/>
      <c r="J145" s="201">
        <f>ROUND(I145*H145,2)</f>
        <v>0</v>
      </c>
      <c r="K145" s="197" t="s">
        <v>119</v>
      </c>
      <c r="L145" s="44"/>
      <c r="M145" s="202" t="s">
        <v>19</v>
      </c>
      <c r="N145" s="203" t="s">
        <v>43</v>
      </c>
      <c r="O145" s="84"/>
      <c r="P145" s="204">
        <f>O145*H145</f>
        <v>0</v>
      </c>
      <c r="Q145" s="204">
        <v>0.0020799999999999998</v>
      </c>
      <c r="R145" s="204">
        <f>Q145*H145</f>
        <v>0.7175999999999999</v>
      </c>
      <c r="S145" s="204">
        <v>0</v>
      </c>
      <c r="T145" s="20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6" t="s">
        <v>120</v>
      </c>
      <c r="AT145" s="206" t="s">
        <v>115</v>
      </c>
      <c r="AU145" s="206" t="s">
        <v>79</v>
      </c>
      <c r="AY145" s="17" t="s">
        <v>114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7" t="s">
        <v>77</v>
      </c>
      <c r="BK145" s="207">
        <f>ROUND(I145*H145,2)</f>
        <v>0</v>
      </c>
      <c r="BL145" s="17" t="s">
        <v>120</v>
      </c>
      <c r="BM145" s="206" t="s">
        <v>243</v>
      </c>
    </row>
    <row r="146" s="2" customFormat="1">
      <c r="A146" s="38"/>
      <c r="B146" s="39"/>
      <c r="C146" s="40"/>
      <c r="D146" s="208" t="s">
        <v>122</v>
      </c>
      <c r="E146" s="40"/>
      <c r="F146" s="209" t="s">
        <v>244</v>
      </c>
      <c r="G146" s="40"/>
      <c r="H146" s="40"/>
      <c r="I146" s="210"/>
      <c r="J146" s="40"/>
      <c r="K146" s="40"/>
      <c r="L146" s="44"/>
      <c r="M146" s="211"/>
      <c r="N146" s="212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122</v>
      </c>
      <c r="AU146" s="17" t="s">
        <v>79</v>
      </c>
    </row>
    <row r="147" s="2" customFormat="1" ht="33" customHeight="1">
      <c r="A147" s="38"/>
      <c r="B147" s="39"/>
      <c r="C147" s="195" t="s">
        <v>245</v>
      </c>
      <c r="D147" s="195" t="s">
        <v>115</v>
      </c>
      <c r="E147" s="196" t="s">
        <v>246</v>
      </c>
      <c r="F147" s="197" t="s">
        <v>247</v>
      </c>
      <c r="G147" s="198" t="s">
        <v>248</v>
      </c>
      <c r="H147" s="199">
        <v>3.4500000000000002</v>
      </c>
      <c r="I147" s="200"/>
      <c r="J147" s="201">
        <f>ROUND(I147*H147,2)</f>
        <v>0</v>
      </c>
      <c r="K147" s="197" t="s">
        <v>119</v>
      </c>
      <c r="L147" s="44"/>
      <c r="M147" s="202" t="s">
        <v>19</v>
      </c>
      <c r="N147" s="203" t="s">
        <v>43</v>
      </c>
      <c r="O147" s="84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6" t="s">
        <v>120</v>
      </c>
      <c r="AT147" s="206" t="s">
        <v>115</v>
      </c>
      <c r="AU147" s="206" t="s">
        <v>79</v>
      </c>
      <c r="AY147" s="17" t="s">
        <v>114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7" t="s">
        <v>77</v>
      </c>
      <c r="BK147" s="207">
        <f>ROUND(I147*H147,2)</f>
        <v>0</v>
      </c>
      <c r="BL147" s="17" t="s">
        <v>120</v>
      </c>
      <c r="BM147" s="206" t="s">
        <v>249</v>
      </c>
    </row>
    <row r="148" s="2" customFormat="1">
      <c r="A148" s="38"/>
      <c r="B148" s="39"/>
      <c r="C148" s="40"/>
      <c r="D148" s="208" t="s">
        <v>122</v>
      </c>
      <c r="E148" s="40"/>
      <c r="F148" s="209" t="s">
        <v>250</v>
      </c>
      <c r="G148" s="40"/>
      <c r="H148" s="40"/>
      <c r="I148" s="210"/>
      <c r="J148" s="40"/>
      <c r="K148" s="40"/>
      <c r="L148" s="44"/>
      <c r="M148" s="211"/>
      <c r="N148" s="212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122</v>
      </c>
      <c r="AU148" s="17" t="s">
        <v>79</v>
      </c>
    </row>
    <row r="149" s="13" customFormat="1">
      <c r="A149" s="13"/>
      <c r="B149" s="225"/>
      <c r="C149" s="226"/>
      <c r="D149" s="208" t="s">
        <v>142</v>
      </c>
      <c r="E149" s="227" t="s">
        <v>19</v>
      </c>
      <c r="F149" s="228" t="s">
        <v>251</v>
      </c>
      <c r="G149" s="226"/>
      <c r="H149" s="229">
        <v>3.4500000000000002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142</v>
      </c>
      <c r="AU149" s="235" t="s">
        <v>79</v>
      </c>
      <c r="AV149" s="13" t="s">
        <v>79</v>
      </c>
      <c r="AW149" s="13" t="s">
        <v>33</v>
      </c>
      <c r="AX149" s="13" t="s">
        <v>77</v>
      </c>
      <c r="AY149" s="235" t="s">
        <v>114</v>
      </c>
    </row>
    <row r="150" s="2" customFormat="1">
      <c r="A150" s="38"/>
      <c r="B150" s="39"/>
      <c r="C150" s="195" t="s">
        <v>252</v>
      </c>
      <c r="D150" s="195" t="s">
        <v>115</v>
      </c>
      <c r="E150" s="196" t="s">
        <v>253</v>
      </c>
      <c r="F150" s="197" t="s">
        <v>254</v>
      </c>
      <c r="G150" s="198" t="s">
        <v>156</v>
      </c>
      <c r="H150" s="199">
        <v>12</v>
      </c>
      <c r="I150" s="200"/>
      <c r="J150" s="201">
        <f>ROUND(I150*H150,2)</f>
        <v>0</v>
      </c>
      <c r="K150" s="197" t="s">
        <v>119</v>
      </c>
      <c r="L150" s="44"/>
      <c r="M150" s="202" t="s">
        <v>19</v>
      </c>
      <c r="N150" s="203" t="s">
        <v>43</v>
      </c>
      <c r="O150" s="84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6" t="s">
        <v>120</v>
      </c>
      <c r="AT150" s="206" t="s">
        <v>115</v>
      </c>
      <c r="AU150" s="206" t="s">
        <v>79</v>
      </c>
      <c r="AY150" s="17" t="s">
        <v>114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7" t="s">
        <v>77</v>
      </c>
      <c r="BK150" s="207">
        <f>ROUND(I150*H150,2)</f>
        <v>0</v>
      </c>
      <c r="BL150" s="17" t="s">
        <v>120</v>
      </c>
      <c r="BM150" s="206" t="s">
        <v>255</v>
      </c>
    </row>
    <row r="151" s="2" customFormat="1">
      <c r="A151" s="38"/>
      <c r="B151" s="39"/>
      <c r="C151" s="40"/>
      <c r="D151" s="208" t="s">
        <v>122</v>
      </c>
      <c r="E151" s="40"/>
      <c r="F151" s="209" t="s">
        <v>256</v>
      </c>
      <c r="G151" s="40"/>
      <c r="H151" s="40"/>
      <c r="I151" s="210"/>
      <c r="J151" s="40"/>
      <c r="K151" s="40"/>
      <c r="L151" s="44"/>
      <c r="M151" s="211"/>
      <c r="N151" s="212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122</v>
      </c>
      <c r="AU151" s="17" t="s">
        <v>79</v>
      </c>
    </row>
    <row r="152" s="13" customFormat="1">
      <c r="A152" s="13"/>
      <c r="B152" s="225"/>
      <c r="C152" s="226"/>
      <c r="D152" s="208" t="s">
        <v>142</v>
      </c>
      <c r="E152" s="227" t="s">
        <v>19</v>
      </c>
      <c r="F152" s="228" t="s">
        <v>257</v>
      </c>
      <c r="G152" s="226"/>
      <c r="H152" s="229">
        <v>12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142</v>
      </c>
      <c r="AU152" s="235" t="s">
        <v>79</v>
      </c>
      <c r="AV152" s="13" t="s">
        <v>79</v>
      </c>
      <c r="AW152" s="13" t="s">
        <v>33</v>
      </c>
      <c r="AX152" s="13" t="s">
        <v>77</v>
      </c>
      <c r="AY152" s="235" t="s">
        <v>114</v>
      </c>
    </row>
    <row r="153" s="2" customFormat="1">
      <c r="A153" s="38"/>
      <c r="B153" s="39"/>
      <c r="C153" s="195" t="s">
        <v>258</v>
      </c>
      <c r="D153" s="195" t="s">
        <v>115</v>
      </c>
      <c r="E153" s="196" t="s">
        <v>259</v>
      </c>
      <c r="F153" s="197" t="s">
        <v>260</v>
      </c>
      <c r="G153" s="198" t="s">
        <v>175</v>
      </c>
      <c r="H153" s="199">
        <v>345</v>
      </c>
      <c r="I153" s="200"/>
      <c r="J153" s="201">
        <f>ROUND(I153*H153,2)</f>
        <v>0</v>
      </c>
      <c r="K153" s="197" t="s">
        <v>119</v>
      </c>
      <c r="L153" s="44"/>
      <c r="M153" s="202" t="s">
        <v>19</v>
      </c>
      <c r="N153" s="203" t="s">
        <v>43</v>
      </c>
      <c r="O153" s="84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6" t="s">
        <v>120</v>
      </c>
      <c r="AT153" s="206" t="s">
        <v>115</v>
      </c>
      <c r="AU153" s="206" t="s">
        <v>79</v>
      </c>
      <c r="AY153" s="17" t="s">
        <v>114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7" t="s">
        <v>77</v>
      </c>
      <c r="BK153" s="207">
        <f>ROUND(I153*H153,2)</f>
        <v>0</v>
      </c>
      <c r="BL153" s="17" t="s">
        <v>120</v>
      </c>
      <c r="BM153" s="206" t="s">
        <v>261</v>
      </c>
    </row>
    <row r="154" s="2" customFormat="1">
      <c r="A154" s="38"/>
      <c r="B154" s="39"/>
      <c r="C154" s="40"/>
      <c r="D154" s="208" t="s">
        <v>122</v>
      </c>
      <c r="E154" s="40"/>
      <c r="F154" s="209" t="s">
        <v>262</v>
      </c>
      <c r="G154" s="40"/>
      <c r="H154" s="40"/>
      <c r="I154" s="210"/>
      <c r="J154" s="40"/>
      <c r="K154" s="40"/>
      <c r="L154" s="44"/>
      <c r="M154" s="211"/>
      <c r="N154" s="212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122</v>
      </c>
      <c r="AU154" s="17" t="s">
        <v>79</v>
      </c>
    </row>
    <row r="155" s="13" customFormat="1">
      <c r="A155" s="13"/>
      <c r="B155" s="225"/>
      <c r="C155" s="226"/>
      <c r="D155" s="208" t="s">
        <v>142</v>
      </c>
      <c r="E155" s="227" t="s">
        <v>19</v>
      </c>
      <c r="F155" s="228" t="s">
        <v>263</v>
      </c>
      <c r="G155" s="226"/>
      <c r="H155" s="229">
        <v>345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142</v>
      </c>
      <c r="AU155" s="235" t="s">
        <v>79</v>
      </c>
      <c r="AV155" s="13" t="s">
        <v>79</v>
      </c>
      <c r="AW155" s="13" t="s">
        <v>33</v>
      </c>
      <c r="AX155" s="13" t="s">
        <v>77</v>
      </c>
      <c r="AY155" s="235" t="s">
        <v>114</v>
      </c>
    </row>
    <row r="156" s="2" customFormat="1" ht="16.5" customHeight="1">
      <c r="A156" s="38"/>
      <c r="B156" s="39"/>
      <c r="C156" s="215" t="s">
        <v>264</v>
      </c>
      <c r="D156" s="215" t="s">
        <v>136</v>
      </c>
      <c r="E156" s="216" t="s">
        <v>265</v>
      </c>
      <c r="F156" s="217" t="s">
        <v>266</v>
      </c>
      <c r="G156" s="218" t="s">
        <v>205</v>
      </c>
      <c r="H156" s="219">
        <v>120.75</v>
      </c>
      <c r="I156" s="220"/>
      <c r="J156" s="221">
        <f>ROUND(I156*H156,2)</f>
        <v>0</v>
      </c>
      <c r="K156" s="217" t="s">
        <v>119</v>
      </c>
      <c r="L156" s="222"/>
      <c r="M156" s="223" t="s">
        <v>19</v>
      </c>
      <c r="N156" s="224" t="s">
        <v>43</v>
      </c>
      <c r="O156" s="84"/>
      <c r="P156" s="204">
        <f>O156*H156</f>
        <v>0</v>
      </c>
      <c r="Q156" s="204">
        <v>0.20000000000000001</v>
      </c>
      <c r="R156" s="204">
        <f>Q156*H156</f>
        <v>24.150000000000002</v>
      </c>
      <c r="S156" s="204">
        <v>0</v>
      </c>
      <c r="T156" s="20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6" t="s">
        <v>140</v>
      </c>
      <c r="AT156" s="206" t="s">
        <v>136</v>
      </c>
      <c r="AU156" s="206" t="s">
        <v>79</v>
      </c>
      <c r="AY156" s="17" t="s">
        <v>114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7" t="s">
        <v>77</v>
      </c>
      <c r="BK156" s="207">
        <f>ROUND(I156*H156,2)</f>
        <v>0</v>
      </c>
      <c r="BL156" s="17" t="s">
        <v>120</v>
      </c>
      <c r="BM156" s="206" t="s">
        <v>267</v>
      </c>
    </row>
    <row r="157" s="2" customFormat="1">
      <c r="A157" s="38"/>
      <c r="B157" s="39"/>
      <c r="C157" s="40"/>
      <c r="D157" s="208" t="s">
        <v>122</v>
      </c>
      <c r="E157" s="40"/>
      <c r="F157" s="209" t="s">
        <v>266</v>
      </c>
      <c r="G157" s="40"/>
      <c r="H157" s="40"/>
      <c r="I157" s="210"/>
      <c r="J157" s="40"/>
      <c r="K157" s="40"/>
      <c r="L157" s="44"/>
      <c r="M157" s="211"/>
      <c r="N157" s="212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122</v>
      </c>
      <c r="AU157" s="17" t="s">
        <v>79</v>
      </c>
    </row>
    <row r="158" s="13" customFormat="1">
      <c r="A158" s="13"/>
      <c r="B158" s="225"/>
      <c r="C158" s="226"/>
      <c r="D158" s="208" t="s">
        <v>142</v>
      </c>
      <c r="E158" s="227" t="s">
        <v>19</v>
      </c>
      <c r="F158" s="228" t="s">
        <v>268</v>
      </c>
      <c r="G158" s="226"/>
      <c r="H158" s="229">
        <v>120.75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142</v>
      </c>
      <c r="AU158" s="235" t="s">
        <v>79</v>
      </c>
      <c r="AV158" s="13" t="s">
        <v>79</v>
      </c>
      <c r="AW158" s="13" t="s">
        <v>33</v>
      </c>
      <c r="AX158" s="13" t="s">
        <v>77</v>
      </c>
      <c r="AY158" s="235" t="s">
        <v>114</v>
      </c>
    </row>
    <row r="159" s="2" customFormat="1">
      <c r="A159" s="38"/>
      <c r="B159" s="39"/>
      <c r="C159" s="195" t="s">
        <v>269</v>
      </c>
      <c r="D159" s="195" t="s">
        <v>115</v>
      </c>
      <c r="E159" s="196" t="s">
        <v>270</v>
      </c>
      <c r="F159" s="197" t="s">
        <v>260</v>
      </c>
      <c r="G159" s="198" t="s">
        <v>175</v>
      </c>
      <c r="H159" s="199">
        <v>2070</v>
      </c>
      <c r="I159" s="200"/>
      <c r="J159" s="201">
        <f>ROUND(I159*H159,2)</f>
        <v>0</v>
      </c>
      <c r="K159" s="197" t="s">
        <v>119</v>
      </c>
      <c r="L159" s="44"/>
      <c r="M159" s="202" t="s">
        <v>19</v>
      </c>
      <c r="N159" s="203" t="s">
        <v>43</v>
      </c>
      <c r="O159" s="84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6" t="s">
        <v>120</v>
      </c>
      <c r="AT159" s="206" t="s">
        <v>115</v>
      </c>
      <c r="AU159" s="206" t="s">
        <v>79</v>
      </c>
      <c r="AY159" s="17" t="s">
        <v>114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7" t="s">
        <v>77</v>
      </c>
      <c r="BK159" s="207">
        <f>ROUND(I159*H159,2)</f>
        <v>0</v>
      </c>
      <c r="BL159" s="17" t="s">
        <v>120</v>
      </c>
      <c r="BM159" s="206" t="s">
        <v>271</v>
      </c>
    </row>
    <row r="160" s="2" customFormat="1">
      <c r="A160" s="38"/>
      <c r="B160" s="39"/>
      <c r="C160" s="40"/>
      <c r="D160" s="208" t="s">
        <v>122</v>
      </c>
      <c r="E160" s="40"/>
      <c r="F160" s="209" t="s">
        <v>262</v>
      </c>
      <c r="G160" s="40"/>
      <c r="H160" s="40"/>
      <c r="I160" s="210"/>
      <c r="J160" s="40"/>
      <c r="K160" s="40"/>
      <c r="L160" s="44"/>
      <c r="M160" s="211"/>
      <c r="N160" s="212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122</v>
      </c>
      <c r="AU160" s="17" t="s">
        <v>79</v>
      </c>
    </row>
    <row r="161" s="2" customFormat="1">
      <c r="A161" s="38"/>
      <c r="B161" s="39"/>
      <c r="C161" s="40"/>
      <c r="D161" s="208" t="s">
        <v>169</v>
      </c>
      <c r="E161" s="40"/>
      <c r="F161" s="236" t="s">
        <v>272</v>
      </c>
      <c r="G161" s="40"/>
      <c r="H161" s="40"/>
      <c r="I161" s="210"/>
      <c r="J161" s="40"/>
      <c r="K161" s="40"/>
      <c r="L161" s="44"/>
      <c r="M161" s="211"/>
      <c r="N161" s="212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169</v>
      </c>
      <c r="AU161" s="17" t="s">
        <v>79</v>
      </c>
    </row>
    <row r="162" s="13" customFormat="1">
      <c r="A162" s="13"/>
      <c r="B162" s="225"/>
      <c r="C162" s="226"/>
      <c r="D162" s="208" t="s">
        <v>142</v>
      </c>
      <c r="E162" s="227" t="s">
        <v>19</v>
      </c>
      <c r="F162" s="228" t="s">
        <v>273</v>
      </c>
      <c r="G162" s="226"/>
      <c r="H162" s="229">
        <v>2070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142</v>
      </c>
      <c r="AU162" s="235" t="s">
        <v>79</v>
      </c>
      <c r="AV162" s="13" t="s">
        <v>79</v>
      </c>
      <c r="AW162" s="13" t="s">
        <v>33</v>
      </c>
      <c r="AX162" s="13" t="s">
        <v>77</v>
      </c>
      <c r="AY162" s="235" t="s">
        <v>114</v>
      </c>
    </row>
    <row r="163" s="2" customFormat="1">
      <c r="A163" s="38"/>
      <c r="B163" s="39"/>
      <c r="C163" s="195" t="s">
        <v>274</v>
      </c>
      <c r="D163" s="195" t="s">
        <v>115</v>
      </c>
      <c r="E163" s="196" t="s">
        <v>275</v>
      </c>
      <c r="F163" s="197" t="s">
        <v>276</v>
      </c>
      <c r="G163" s="198" t="s">
        <v>277</v>
      </c>
      <c r="H163" s="199">
        <v>0.002</v>
      </c>
      <c r="I163" s="200"/>
      <c r="J163" s="201">
        <f>ROUND(I163*H163,2)</f>
        <v>0</v>
      </c>
      <c r="K163" s="197" t="s">
        <v>119</v>
      </c>
      <c r="L163" s="44"/>
      <c r="M163" s="202" t="s">
        <v>19</v>
      </c>
      <c r="N163" s="203" t="s">
        <v>43</v>
      </c>
      <c r="O163" s="84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6" t="s">
        <v>120</v>
      </c>
      <c r="AT163" s="206" t="s">
        <v>115</v>
      </c>
      <c r="AU163" s="206" t="s">
        <v>79</v>
      </c>
      <c r="AY163" s="17" t="s">
        <v>114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7" t="s">
        <v>77</v>
      </c>
      <c r="BK163" s="207">
        <f>ROUND(I163*H163,2)</f>
        <v>0</v>
      </c>
      <c r="BL163" s="17" t="s">
        <v>120</v>
      </c>
      <c r="BM163" s="206" t="s">
        <v>278</v>
      </c>
    </row>
    <row r="164" s="2" customFormat="1">
      <c r="A164" s="38"/>
      <c r="B164" s="39"/>
      <c r="C164" s="40"/>
      <c r="D164" s="208" t="s">
        <v>122</v>
      </c>
      <c r="E164" s="40"/>
      <c r="F164" s="209" t="s">
        <v>279</v>
      </c>
      <c r="G164" s="40"/>
      <c r="H164" s="40"/>
      <c r="I164" s="210"/>
      <c r="J164" s="40"/>
      <c r="K164" s="40"/>
      <c r="L164" s="44"/>
      <c r="M164" s="211"/>
      <c r="N164" s="212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122</v>
      </c>
      <c r="AU164" s="17" t="s">
        <v>79</v>
      </c>
    </row>
    <row r="165" s="13" customFormat="1">
      <c r="A165" s="13"/>
      <c r="B165" s="225"/>
      <c r="C165" s="226"/>
      <c r="D165" s="208" t="s">
        <v>142</v>
      </c>
      <c r="E165" s="227" t="s">
        <v>19</v>
      </c>
      <c r="F165" s="228" t="s">
        <v>280</v>
      </c>
      <c r="G165" s="226"/>
      <c r="H165" s="229">
        <v>0.002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142</v>
      </c>
      <c r="AU165" s="235" t="s">
        <v>79</v>
      </c>
      <c r="AV165" s="13" t="s">
        <v>79</v>
      </c>
      <c r="AW165" s="13" t="s">
        <v>33</v>
      </c>
      <c r="AX165" s="13" t="s">
        <v>77</v>
      </c>
      <c r="AY165" s="235" t="s">
        <v>114</v>
      </c>
    </row>
    <row r="166" s="2" customFormat="1" ht="16.5" customHeight="1">
      <c r="A166" s="38"/>
      <c r="B166" s="39"/>
      <c r="C166" s="215" t="s">
        <v>281</v>
      </c>
      <c r="D166" s="215" t="s">
        <v>136</v>
      </c>
      <c r="E166" s="216" t="s">
        <v>282</v>
      </c>
      <c r="F166" s="217" t="s">
        <v>283</v>
      </c>
      <c r="G166" s="218" t="s">
        <v>284</v>
      </c>
      <c r="H166" s="219">
        <v>17.25</v>
      </c>
      <c r="I166" s="220"/>
      <c r="J166" s="221">
        <f>ROUND(I166*H166,2)</f>
        <v>0</v>
      </c>
      <c r="K166" s="217" t="s">
        <v>119</v>
      </c>
      <c r="L166" s="222"/>
      <c r="M166" s="223" t="s">
        <v>19</v>
      </c>
      <c r="N166" s="224" t="s">
        <v>43</v>
      </c>
      <c r="O166" s="84"/>
      <c r="P166" s="204">
        <f>O166*H166</f>
        <v>0</v>
      </c>
      <c r="Q166" s="204">
        <v>0.001</v>
      </c>
      <c r="R166" s="204">
        <f>Q166*H166</f>
        <v>0.017250000000000001</v>
      </c>
      <c r="S166" s="204">
        <v>0</v>
      </c>
      <c r="T166" s="20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6" t="s">
        <v>140</v>
      </c>
      <c r="AT166" s="206" t="s">
        <v>136</v>
      </c>
      <c r="AU166" s="206" t="s">
        <v>79</v>
      </c>
      <c r="AY166" s="17" t="s">
        <v>114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7" t="s">
        <v>77</v>
      </c>
      <c r="BK166" s="207">
        <f>ROUND(I166*H166,2)</f>
        <v>0</v>
      </c>
      <c r="BL166" s="17" t="s">
        <v>120</v>
      </c>
      <c r="BM166" s="206" t="s">
        <v>285</v>
      </c>
    </row>
    <row r="167" s="2" customFormat="1">
      <c r="A167" s="38"/>
      <c r="B167" s="39"/>
      <c r="C167" s="40"/>
      <c r="D167" s="208" t="s">
        <v>122</v>
      </c>
      <c r="E167" s="40"/>
      <c r="F167" s="209" t="s">
        <v>283</v>
      </c>
      <c r="G167" s="40"/>
      <c r="H167" s="40"/>
      <c r="I167" s="210"/>
      <c r="J167" s="40"/>
      <c r="K167" s="40"/>
      <c r="L167" s="44"/>
      <c r="M167" s="211"/>
      <c r="N167" s="212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122</v>
      </c>
      <c r="AU167" s="17" t="s">
        <v>79</v>
      </c>
    </row>
    <row r="168" s="2" customFormat="1">
      <c r="A168" s="38"/>
      <c r="B168" s="39"/>
      <c r="C168" s="40"/>
      <c r="D168" s="208" t="s">
        <v>169</v>
      </c>
      <c r="E168" s="40"/>
      <c r="F168" s="236" t="s">
        <v>286</v>
      </c>
      <c r="G168" s="40"/>
      <c r="H168" s="40"/>
      <c r="I168" s="210"/>
      <c r="J168" s="40"/>
      <c r="K168" s="40"/>
      <c r="L168" s="44"/>
      <c r="M168" s="211"/>
      <c r="N168" s="212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169</v>
      </c>
      <c r="AU168" s="17" t="s">
        <v>79</v>
      </c>
    </row>
    <row r="169" s="13" customFormat="1">
      <c r="A169" s="13"/>
      <c r="B169" s="225"/>
      <c r="C169" s="226"/>
      <c r="D169" s="208" t="s">
        <v>142</v>
      </c>
      <c r="E169" s="227" t="s">
        <v>19</v>
      </c>
      <c r="F169" s="228" t="s">
        <v>287</v>
      </c>
      <c r="G169" s="226"/>
      <c r="H169" s="229">
        <v>17.25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142</v>
      </c>
      <c r="AU169" s="235" t="s">
        <v>79</v>
      </c>
      <c r="AV169" s="13" t="s">
        <v>79</v>
      </c>
      <c r="AW169" s="13" t="s">
        <v>33</v>
      </c>
      <c r="AX169" s="13" t="s">
        <v>77</v>
      </c>
      <c r="AY169" s="235" t="s">
        <v>114</v>
      </c>
    </row>
    <row r="170" s="2" customFormat="1" ht="21.75" customHeight="1">
      <c r="A170" s="38"/>
      <c r="B170" s="39"/>
      <c r="C170" s="215" t="s">
        <v>288</v>
      </c>
      <c r="D170" s="215" t="s">
        <v>136</v>
      </c>
      <c r="E170" s="216" t="s">
        <v>289</v>
      </c>
      <c r="F170" s="217" t="s">
        <v>290</v>
      </c>
      <c r="G170" s="218" t="s">
        <v>156</v>
      </c>
      <c r="H170" s="219">
        <v>1035</v>
      </c>
      <c r="I170" s="220"/>
      <c r="J170" s="221">
        <f>ROUND(I170*H170,2)</f>
        <v>0</v>
      </c>
      <c r="K170" s="217" t="s">
        <v>119</v>
      </c>
      <c r="L170" s="222"/>
      <c r="M170" s="223" t="s">
        <v>19</v>
      </c>
      <c r="N170" s="224" t="s">
        <v>43</v>
      </c>
      <c r="O170" s="84"/>
      <c r="P170" s="204">
        <f>O170*H170</f>
        <v>0</v>
      </c>
      <c r="Q170" s="204">
        <v>0.0058999999999999999</v>
      </c>
      <c r="R170" s="204">
        <f>Q170*H170</f>
        <v>6.1064999999999996</v>
      </c>
      <c r="S170" s="204">
        <v>0</v>
      </c>
      <c r="T170" s="20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6" t="s">
        <v>140</v>
      </c>
      <c r="AT170" s="206" t="s">
        <v>136</v>
      </c>
      <c r="AU170" s="206" t="s">
        <v>79</v>
      </c>
      <c r="AY170" s="17" t="s">
        <v>114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7" t="s">
        <v>77</v>
      </c>
      <c r="BK170" s="207">
        <f>ROUND(I170*H170,2)</f>
        <v>0</v>
      </c>
      <c r="BL170" s="17" t="s">
        <v>120</v>
      </c>
      <c r="BM170" s="206" t="s">
        <v>291</v>
      </c>
    </row>
    <row r="171" s="2" customFormat="1">
      <c r="A171" s="38"/>
      <c r="B171" s="39"/>
      <c r="C171" s="40"/>
      <c r="D171" s="208" t="s">
        <v>122</v>
      </c>
      <c r="E171" s="40"/>
      <c r="F171" s="209" t="s">
        <v>290</v>
      </c>
      <c r="G171" s="40"/>
      <c r="H171" s="40"/>
      <c r="I171" s="210"/>
      <c r="J171" s="40"/>
      <c r="K171" s="40"/>
      <c r="L171" s="44"/>
      <c r="M171" s="211"/>
      <c r="N171" s="212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122</v>
      </c>
      <c r="AU171" s="17" t="s">
        <v>79</v>
      </c>
    </row>
    <row r="172" s="13" customFormat="1">
      <c r="A172" s="13"/>
      <c r="B172" s="225"/>
      <c r="C172" s="226"/>
      <c r="D172" s="208" t="s">
        <v>142</v>
      </c>
      <c r="E172" s="227" t="s">
        <v>19</v>
      </c>
      <c r="F172" s="228" t="s">
        <v>292</v>
      </c>
      <c r="G172" s="226"/>
      <c r="H172" s="229">
        <v>1035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142</v>
      </c>
      <c r="AU172" s="235" t="s">
        <v>79</v>
      </c>
      <c r="AV172" s="13" t="s">
        <v>79</v>
      </c>
      <c r="AW172" s="13" t="s">
        <v>33</v>
      </c>
      <c r="AX172" s="13" t="s">
        <v>77</v>
      </c>
      <c r="AY172" s="235" t="s">
        <v>114</v>
      </c>
    </row>
    <row r="173" s="2" customFormat="1" ht="16.5" customHeight="1">
      <c r="A173" s="38"/>
      <c r="B173" s="39"/>
      <c r="C173" s="195" t="s">
        <v>293</v>
      </c>
      <c r="D173" s="195" t="s">
        <v>115</v>
      </c>
      <c r="E173" s="196" t="s">
        <v>294</v>
      </c>
      <c r="F173" s="197" t="s">
        <v>295</v>
      </c>
      <c r="G173" s="198" t="s">
        <v>205</v>
      </c>
      <c r="H173" s="199">
        <v>172.5</v>
      </c>
      <c r="I173" s="200"/>
      <c r="J173" s="201">
        <f>ROUND(I173*H173,2)</f>
        <v>0</v>
      </c>
      <c r="K173" s="197" t="s">
        <v>119</v>
      </c>
      <c r="L173" s="44"/>
      <c r="M173" s="202" t="s">
        <v>19</v>
      </c>
      <c r="N173" s="203" t="s">
        <v>43</v>
      </c>
      <c r="O173" s="84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6" t="s">
        <v>120</v>
      </c>
      <c r="AT173" s="206" t="s">
        <v>115</v>
      </c>
      <c r="AU173" s="206" t="s">
        <v>79</v>
      </c>
      <c r="AY173" s="17" t="s">
        <v>114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7" t="s">
        <v>77</v>
      </c>
      <c r="BK173" s="207">
        <f>ROUND(I173*H173,2)</f>
        <v>0</v>
      </c>
      <c r="BL173" s="17" t="s">
        <v>120</v>
      </c>
      <c r="BM173" s="206" t="s">
        <v>296</v>
      </c>
    </row>
    <row r="174" s="2" customFormat="1">
      <c r="A174" s="38"/>
      <c r="B174" s="39"/>
      <c r="C174" s="40"/>
      <c r="D174" s="208" t="s">
        <v>122</v>
      </c>
      <c r="E174" s="40"/>
      <c r="F174" s="209" t="s">
        <v>297</v>
      </c>
      <c r="G174" s="40"/>
      <c r="H174" s="40"/>
      <c r="I174" s="210"/>
      <c r="J174" s="40"/>
      <c r="K174" s="40"/>
      <c r="L174" s="44"/>
      <c r="M174" s="211"/>
      <c r="N174" s="212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122</v>
      </c>
      <c r="AU174" s="17" t="s">
        <v>79</v>
      </c>
    </row>
    <row r="175" s="2" customFormat="1">
      <c r="A175" s="38"/>
      <c r="B175" s="39"/>
      <c r="C175" s="40"/>
      <c r="D175" s="208" t="s">
        <v>169</v>
      </c>
      <c r="E175" s="40"/>
      <c r="F175" s="236" t="s">
        <v>298</v>
      </c>
      <c r="G175" s="40"/>
      <c r="H175" s="40"/>
      <c r="I175" s="210"/>
      <c r="J175" s="40"/>
      <c r="K175" s="40"/>
      <c r="L175" s="44"/>
      <c r="M175" s="211"/>
      <c r="N175" s="212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169</v>
      </c>
      <c r="AU175" s="17" t="s">
        <v>79</v>
      </c>
    </row>
    <row r="176" s="13" customFormat="1">
      <c r="A176" s="13"/>
      <c r="B176" s="225"/>
      <c r="C176" s="226"/>
      <c r="D176" s="208" t="s">
        <v>142</v>
      </c>
      <c r="E176" s="227" t="s">
        <v>19</v>
      </c>
      <c r="F176" s="228" t="s">
        <v>299</v>
      </c>
      <c r="G176" s="226"/>
      <c r="H176" s="229">
        <v>172.5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142</v>
      </c>
      <c r="AU176" s="235" t="s">
        <v>79</v>
      </c>
      <c r="AV176" s="13" t="s">
        <v>79</v>
      </c>
      <c r="AW176" s="13" t="s">
        <v>33</v>
      </c>
      <c r="AX176" s="13" t="s">
        <v>77</v>
      </c>
      <c r="AY176" s="235" t="s">
        <v>114</v>
      </c>
    </row>
    <row r="177" s="2" customFormat="1" ht="33" customHeight="1">
      <c r="A177" s="38"/>
      <c r="B177" s="39"/>
      <c r="C177" s="195" t="s">
        <v>300</v>
      </c>
      <c r="D177" s="195" t="s">
        <v>115</v>
      </c>
      <c r="E177" s="196" t="s">
        <v>301</v>
      </c>
      <c r="F177" s="197" t="s">
        <v>302</v>
      </c>
      <c r="G177" s="198" t="s">
        <v>175</v>
      </c>
      <c r="H177" s="199">
        <v>7544</v>
      </c>
      <c r="I177" s="200"/>
      <c r="J177" s="201">
        <f>ROUND(I177*H177,2)</f>
        <v>0</v>
      </c>
      <c r="K177" s="197" t="s">
        <v>119</v>
      </c>
      <c r="L177" s="44"/>
      <c r="M177" s="202" t="s">
        <v>19</v>
      </c>
      <c r="N177" s="203" t="s">
        <v>43</v>
      </c>
      <c r="O177" s="84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6" t="s">
        <v>120</v>
      </c>
      <c r="AT177" s="206" t="s">
        <v>115</v>
      </c>
      <c r="AU177" s="206" t="s">
        <v>79</v>
      </c>
      <c r="AY177" s="17" t="s">
        <v>114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7" t="s">
        <v>77</v>
      </c>
      <c r="BK177" s="207">
        <f>ROUND(I177*H177,2)</f>
        <v>0</v>
      </c>
      <c r="BL177" s="17" t="s">
        <v>120</v>
      </c>
      <c r="BM177" s="206" t="s">
        <v>303</v>
      </c>
    </row>
    <row r="178" s="2" customFormat="1">
      <c r="A178" s="38"/>
      <c r="B178" s="39"/>
      <c r="C178" s="40"/>
      <c r="D178" s="208" t="s">
        <v>122</v>
      </c>
      <c r="E178" s="40"/>
      <c r="F178" s="209" t="s">
        <v>304</v>
      </c>
      <c r="G178" s="40"/>
      <c r="H178" s="40"/>
      <c r="I178" s="210"/>
      <c r="J178" s="40"/>
      <c r="K178" s="40"/>
      <c r="L178" s="44"/>
      <c r="M178" s="211"/>
      <c r="N178" s="212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122</v>
      </c>
      <c r="AU178" s="17" t="s">
        <v>79</v>
      </c>
    </row>
    <row r="179" s="13" customFormat="1">
      <c r="A179" s="13"/>
      <c r="B179" s="225"/>
      <c r="C179" s="226"/>
      <c r="D179" s="208" t="s">
        <v>142</v>
      </c>
      <c r="E179" s="227" t="s">
        <v>19</v>
      </c>
      <c r="F179" s="228" t="s">
        <v>305</v>
      </c>
      <c r="G179" s="226"/>
      <c r="H179" s="229">
        <v>7544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142</v>
      </c>
      <c r="AU179" s="235" t="s">
        <v>79</v>
      </c>
      <c r="AV179" s="13" t="s">
        <v>79</v>
      </c>
      <c r="AW179" s="13" t="s">
        <v>33</v>
      </c>
      <c r="AX179" s="13" t="s">
        <v>77</v>
      </c>
      <c r="AY179" s="235" t="s">
        <v>114</v>
      </c>
    </row>
    <row r="180" s="2" customFormat="1" ht="33" customHeight="1">
      <c r="A180" s="38"/>
      <c r="B180" s="39"/>
      <c r="C180" s="195" t="s">
        <v>306</v>
      </c>
      <c r="D180" s="195" t="s">
        <v>115</v>
      </c>
      <c r="E180" s="196" t="s">
        <v>307</v>
      </c>
      <c r="F180" s="197" t="s">
        <v>308</v>
      </c>
      <c r="G180" s="198" t="s">
        <v>205</v>
      </c>
      <c r="H180" s="199">
        <v>18645.415000000001</v>
      </c>
      <c r="I180" s="200"/>
      <c r="J180" s="201">
        <f>ROUND(I180*H180,2)</f>
        <v>0</v>
      </c>
      <c r="K180" s="197" t="s">
        <v>119</v>
      </c>
      <c r="L180" s="44"/>
      <c r="M180" s="202" t="s">
        <v>19</v>
      </c>
      <c r="N180" s="203" t="s">
        <v>43</v>
      </c>
      <c r="O180" s="84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6" t="s">
        <v>120</v>
      </c>
      <c r="AT180" s="206" t="s">
        <v>115</v>
      </c>
      <c r="AU180" s="206" t="s">
        <v>79</v>
      </c>
      <c r="AY180" s="17" t="s">
        <v>114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7" t="s">
        <v>77</v>
      </c>
      <c r="BK180" s="207">
        <f>ROUND(I180*H180,2)</f>
        <v>0</v>
      </c>
      <c r="BL180" s="17" t="s">
        <v>120</v>
      </c>
      <c r="BM180" s="206" t="s">
        <v>309</v>
      </c>
    </row>
    <row r="181" s="2" customFormat="1">
      <c r="A181" s="38"/>
      <c r="B181" s="39"/>
      <c r="C181" s="40"/>
      <c r="D181" s="208" t="s">
        <v>122</v>
      </c>
      <c r="E181" s="40"/>
      <c r="F181" s="209" t="s">
        <v>310</v>
      </c>
      <c r="G181" s="40"/>
      <c r="H181" s="40"/>
      <c r="I181" s="210"/>
      <c r="J181" s="40"/>
      <c r="K181" s="40"/>
      <c r="L181" s="44"/>
      <c r="M181" s="211"/>
      <c r="N181" s="212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122</v>
      </c>
      <c r="AU181" s="17" t="s">
        <v>79</v>
      </c>
    </row>
    <row r="182" s="13" customFormat="1">
      <c r="A182" s="13"/>
      <c r="B182" s="225"/>
      <c r="C182" s="226"/>
      <c r="D182" s="208" t="s">
        <v>142</v>
      </c>
      <c r="E182" s="227" t="s">
        <v>19</v>
      </c>
      <c r="F182" s="228" t="s">
        <v>311</v>
      </c>
      <c r="G182" s="226"/>
      <c r="H182" s="229">
        <v>263.38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142</v>
      </c>
      <c r="AU182" s="235" t="s">
        <v>79</v>
      </c>
      <c r="AV182" s="13" t="s">
        <v>79</v>
      </c>
      <c r="AW182" s="13" t="s">
        <v>33</v>
      </c>
      <c r="AX182" s="13" t="s">
        <v>72</v>
      </c>
      <c r="AY182" s="235" t="s">
        <v>114</v>
      </c>
    </row>
    <row r="183" s="13" customFormat="1">
      <c r="A183" s="13"/>
      <c r="B183" s="225"/>
      <c r="C183" s="226"/>
      <c r="D183" s="208" t="s">
        <v>142</v>
      </c>
      <c r="E183" s="227" t="s">
        <v>19</v>
      </c>
      <c r="F183" s="228" t="s">
        <v>312</v>
      </c>
      <c r="G183" s="226"/>
      <c r="H183" s="229">
        <v>200.33000000000001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142</v>
      </c>
      <c r="AU183" s="235" t="s">
        <v>79</v>
      </c>
      <c r="AV183" s="13" t="s">
        <v>79</v>
      </c>
      <c r="AW183" s="13" t="s">
        <v>33</v>
      </c>
      <c r="AX183" s="13" t="s">
        <v>72</v>
      </c>
      <c r="AY183" s="235" t="s">
        <v>114</v>
      </c>
    </row>
    <row r="184" s="13" customFormat="1">
      <c r="A184" s="13"/>
      <c r="B184" s="225"/>
      <c r="C184" s="226"/>
      <c r="D184" s="208" t="s">
        <v>142</v>
      </c>
      <c r="E184" s="227" t="s">
        <v>19</v>
      </c>
      <c r="F184" s="228" t="s">
        <v>313</v>
      </c>
      <c r="G184" s="226"/>
      <c r="H184" s="229">
        <v>416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142</v>
      </c>
      <c r="AU184" s="235" t="s">
        <v>79</v>
      </c>
      <c r="AV184" s="13" t="s">
        <v>79</v>
      </c>
      <c r="AW184" s="13" t="s">
        <v>33</v>
      </c>
      <c r="AX184" s="13" t="s">
        <v>72</v>
      </c>
      <c r="AY184" s="235" t="s">
        <v>114</v>
      </c>
    </row>
    <row r="185" s="13" customFormat="1">
      <c r="A185" s="13"/>
      <c r="B185" s="225"/>
      <c r="C185" s="226"/>
      <c r="D185" s="208" t="s">
        <v>142</v>
      </c>
      <c r="E185" s="227" t="s">
        <v>19</v>
      </c>
      <c r="F185" s="228" t="s">
        <v>314</v>
      </c>
      <c r="G185" s="226"/>
      <c r="H185" s="229">
        <v>8443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142</v>
      </c>
      <c r="AU185" s="235" t="s">
        <v>79</v>
      </c>
      <c r="AV185" s="13" t="s">
        <v>79</v>
      </c>
      <c r="AW185" s="13" t="s">
        <v>33</v>
      </c>
      <c r="AX185" s="13" t="s">
        <v>72</v>
      </c>
      <c r="AY185" s="235" t="s">
        <v>114</v>
      </c>
    </row>
    <row r="186" s="13" customFormat="1">
      <c r="A186" s="13"/>
      <c r="B186" s="225"/>
      <c r="C186" s="226"/>
      <c r="D186" s="208" t="s">
        <v>142</v>
      </c>
      <c r="E186" s="227" t="s">
        <v>19</v>
      </c>
      <c r="F186" s="228" t="s">
        <v>315</v>
      </c>
      <c r="G186" s="226"/>
      <c r="H186" s="229">
        <v>9322.7049999999999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142</v>
      </c>
      <c r="AU186" s="235" t="s">
        <v>79</v>
      </c>
      <c r="AV186" s="13" t="s">
        <v>79</v>
      </c>
      <c r="AW186" s="13" t="s">
        <v>33</v>
      </c>
      <c r="AX186" s="13" t="s">
        <v>72</v>
      </c>
      <c r="AY186" s="235" t="s">
        <v>114</v>
      </c>
    </row>
    <row r="187" s="14" customFormat="1">
      <c r="A187" s="14"/>
      <c r="B187" s="237"/>
      <c r="C187" s="238"/>
      <c r="D187" s="208" t="s">
        <v>142</v>
      </c>
      <c r="E187" s="239" t="s">
        <v>19</v>
      </c>
      <c r="F187" s="240" t="s">
        <v>209</v>
      </c>
      <c r="G187" s="238"/>
      <c r="H187" s="241">
        <v>18645.415000000001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142</v>
      </c>
      <c r="AU187" s="247" t="s">
        <v>79</v>
      </c>
      <c r="AV187" s="14" t="s">
        <v>120</v>
      </c>
      <c r="AW187" s="14" t="s">
        <v>33</v>
      </c>
      <c r="AX187" s="14" t="s">
        <v>77</v>
      </c>
      <c r="AY187" s="247" t="s">
        <v>114</v>
      </c>
    </row>
    <row r="188" s="2" customFormat="1" ht="33" customHeight="1">
      <c r="A188" s="38"/>
      <c r="B188" s="39"/>
      <c r="C188" s="195" t="s">
        <v>316</v>
      </c>
      <c r="D188" s="195" t="s">
        <v>115</v>
      </c>
      <c r="E188" s="196" t="s">
        <v>317</v>
      </c>
      <c r="F188" s="197" t="s">
        <v>318</v>
      </c>
      <c r="G188" s="198" t="s">
        <v>205</v>
      </c>
      <c r="H188" s="199">
        <v>802.04999999999995</v>
      </c>
      <c r="I188" s="200"/>
      <c r="J188" s="201">
        <f>ROUND(I188*H188,2)</f>
        <v>0</v>
      </c>
      <c r="K188" s="197" t="s">
        <v>119</v>
      </c>
      <c r="L188" s="44"/>
      <c r="M188" s="202" t="s">
        <v>19</v>
      </c>
      <c r="N188" s="203" t="s">
        <v>43</v>
      </c>
      <c r="O188" s="84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6" t="s">
        <v>120</v>
      </c>
      <c r="AT188" s="206" t="s">
        <v>115</v>
      </c>
      <c r="AU188" s="206" t="s">
        <v>79</v>
      </c>
      <c r="AY188" s="17" t="s">
        <v>114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7" t="s">
        <v>77</v>
      </c>
      <c r="BK188" s="207">
        <f>ROUND(I188*H188,2)</f>
        <v>0</v>
      </c>
      <c r="BL188" s="17" t="s">
        <v>120</v>
      </c>
      <c r="BM188" s="206" t="s">
        <v>319</v>
      </c>
    </row>
    <row r="189" s="2" customFormat="1">
      <c r="A189" s="38"/>
      <c r="B189" s="39"/>
      <c r="C189" s="40"/>
      <c r="D189" s="208" t="s">
        <v>122</v>
      </c>
      <c r="E189" s="40"/>
      <c r="F189" s="209" t="s">
        <v>320</v>
      </c>
      <c r="G189" s="40"/>
      <c r="H189" s="40"/>
      <c r="I189" s="210"/>
      <c r="J189" s="40"/>
      <c r="K189" s="40"/>
      <c r="L189" s="44"/>
      <c r="M189" s="211"/>
      <c r="N189" s="212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122</v>
      </c>
      <c r="AU189" s="17" t="s">
        <v>79</v>
      </c>
    </row>
    <row r="190" s="13" customFormat="1">
      <c r="A190" s="13"/>
      <c r="B190" s="225"/>
      <c r="C190" s="226"/>
      <c r="D190" s="208" t="s">
        <v>142</v>
      </c>
      <c r="E190" s="227" t="s">
        <v>19</v>
      </c>
      <c r="F190" s="228" t="s">
        <v>321</v>
      </c>
      <c r="G190" s="226"/>
      <c r="H190" s="229">
        <v>802.04999999999995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142</v>
      </c>
      <c r="AU190" s="235" t="s">
        <v>79</v>
      </c>
      <c r="AV190" s="13" t="s">
        <v>79</v>
      </c>
      <c r="AW190" s="13" t="s">
        <v>33</v>
      </c>
      <c r="AX190" s="13" t="s">
        <v>77</v>
      </c>
      <c r="AY190" s="235" t="s">
        <v>114</v>
      </c>
    </row>
    <row r="191" s="2" customFormat="1" ht="33" customHeight="1">
      <c r="A191" s="38"/>
      <c r="B191" s="39"/>
      <c r="C191" s="195" t="s">
        <v>322</v>
      </c>
      <c r="D191" s="195" t="s">
        <v>115</v>
      </c>
      <c r="E191" s="196" t="s">
        <v>323</v>
      </c>
      <c r="F191" s="197" t="s">
        <v>324</v>
      </c>
      <c r="G191" s="198" t="s">
        <v>205</v>
      </c>
      <c r="H191" s="199">
        <v>246</v>
      </c>
      <c r="I191" s="200"/>
      <c r="J191" s="201">
        <f>ROUND(I191*H191,2)</f>
        <v>0</v>
      </c>
      <c r="K191" s="197" t="s">
        <v>119</v>
      </c>
      <c r="L191" s="44"/>
      <c r="M191" s="202" t="s">
        <v>19</v>
      </c>
      <c r="N191" s="203" t="s">
        <v>43</v>
      </c>
      <c r="O191" s="84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6" t="s">
        <v>120</v>
      </c>
      <c r="AT191" s="206" t="s">
        <v>115</v>
      </c>
      <c r="AU191" s="206" t="s">
        <v>79</v>
      </c>
      <c r="AY191" s="17" t="s">
        <v>114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7" t="s">
        <v>77</v>
      </c>
      <c r="BK191" s="207">
        <f>ROUND(I191*H191,2)</f>
        <v>0</v>
      </c>
      <c r="BL191" s="17" t="s">
        <v>120</v>
      </c>
      <c r="BM191" s="206" t="s">
        <v>325</v>
      </c>
    </row>
    <row r="192" s="2" customFormat="1">
      <c r="A192" s="38"/>
      <c r="B192" s="39"/>
      <c r="C192" s="40"/>
      <c r="D192" s="208" t="s">
        <v>122</v>
      </c>
      <c r="E192" s="40"/>
      <c r="F192" s="209" t="s">
        <v>326</v>
      </c>
      <c r="G192" s="40"/>
      <c r="H192" s="40"/>
      <c r="I192" s="210"/>
      <c r="J192" s="40"/>
      <c r="K192" s="40"/>
      <c r="L192" s="44"/>
      <c r="M192" s="211"/>
      <c r="N192" s="212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122</v>
      </c>
      <c r="AU192" s="17" t="s">
        <v>79</v>
      </c>
    </row>
    <row r="193" s="13" customFormat="1">
      <c r="A193" s="13"/>
      <c r="B193" s="225"/>
      <c r="C193" s="226"/>
      <c r="D193" s="208" t="s">
        <v>142</v>
      </c>
      <c r="E193" s="227" t="s">
        <v>19</v>
      </c>
      <c r="F193" s="228" t="s">
        <v>327</v>
      </c>
      <c r="G193" s="226"/>
      <c r="H193" s="229">
        <v>246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79</v>
      </c>
      <c r="AV193" s="13" t="s">
        <v>79</v>
      </c>
      <c r="AW193" s="13" t="s">
        <v>33</v>
      </c>
      <c r="AX193" s="13" t="s">
        <v>77</v>
      </c>
      <c r="AY193" s="235" t="s">
        <v>114</v>
      </c>
    </row>
    <row r="194" s="2" customFormat="1" ht="33" customHeight="1">
      <c r="A194" s="38"/>
      <c r="B194" s="39"/>
      <c r="C194" s="195" t="s">
        <v>328</v>
      </c>
      <c r="D194" s="195" t="s">
        <v>115</v>
      </c>
      <c r="E194" s="196" t="s">
        <v>329</v>
      </c>
      <c r="F194" s="197" t="s">
        <v>330</v>
      </c>
      <c r="G194" s="198" t="s">
        <v>205</v>
      </c>
      <c r="H194" s="199">
        <v>17988.915000000001</v>
      </c>
      <c r="I194" s="200"/>
      <c r="J194" s="201">
        <f>ROUND(I194*H194,2)</f>
        <v>0</v>
      </c>
      <c r="K194" s="197" t="s">
        <v>119</v>
      </c>
      <c r="L194" s="44"/>
      <c r="M194" s="202" t="s">
        <v>19</v>
      </c>
      <c r="N194" s="203" t="s">
        <v>43</v>
      </c>
      <c r="O194" s="84"/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6" t="s">
        <v>120</v>
      </c>
      <c r="AT194" s="206" t="s">
        <v>115</v>
      </c>
      <c r="AU194" s="206" t="s">
        <v>79</v>
      </c>
      <c r="AY194" s="17" t="s">
        <v>114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7" t="s">
        <v>77</v>
      </c>
      <c r="BK194" s="207">
        <f>ROUND(I194*H194,2)</f>
        <v>0</v>
      </c>
      <c r="BL194" s="17" t="s">
        <v>120</v>
      </c>
      <c r="BM194" s="206" t="s">
        <v>331</v>
      </c>
    </row>
    <row r="195" s="2" customFormat="1">
      <c r="A195" s="38"/>
      <c r="B195" s="39"/>
      <c r="C195" s="40"/>
      <c r="D195" s="208" t="s">
        <v>122</v>
      </c>
      <c r="E195" s="40"/>
      <c r="F195" s="209" t="s">
        <v>332</v>
      </c>
      <c r="G195" s="40"/>
      <c r="H195" s="40"/>
      <c r="I195" s="210"/>
      <c r="J195" s="40"/>
      <c r="K195" s="40"/>
      <c r="L195" s="44"/>
      <c r="M195" s="211"/>
      <c r="N195" s="212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122</v>
      </c>
      <c r="AU195" s="17" t="s">
        <v>79</v>
      </c>
    </row>
    <row r="196" s="13" customFormat="1">
      <c r="A196" s="13"/>
      <c r="B196" s="225"/>
      <c r="C196" s="226"/>
      <c r="D196" s="208" t="s">
        <v>142</v>
      </c>
      <c r="E196" s="227" t="s">
        <v>19</v>
      </c>
      <c r="F196" s="228" t="s">
        <v>333</v>
      </c>
      <c r="G196" s="226"/>
      <c r="H196" s="229">
        <v>17988.915000000001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142</v>
      </c>
      <c r="AU196" s="235" t="s">
        <v>79</v>
      </c>
      <c r="AV196" s="13" t="s">
        <v>79</v>
      </c>
      <c r="AW196" s="13" t="s">
        <v>33</v>
      </c>
      <c r="AX196" s="13" t="s">
        <v>77</v>
      </c>
      <c r="AY196" s="235" t="s">
        <v>114</v>
      </c>
    </row>
    <row r="197" s="2" customFormat="1">
      <c r="A197" s="38"/>
      <c r="B197" s="39"/>
      <c r="C197" s="195" t="s">
        <v>334</v>
      </c>
      <c r="D197" s="195" t="s">
        <v>115</v>
      </c>
      <c r="E197" s="196" t="s">
        <v>335</v>
      </c>
      <c r="F197" s="197" t="s">
        <v>336</v>
      </c>
      <c r="G197" s="198" t="s">
        <v>205</v>
      </c>
      <c r="H197" s="199">
        <v>89944.574999999997</v>
      </c>
      <c r="I197" s="200"/>
      <c r="J197" s="201">
        <f>ROUND(I197*H197,2)</f>
        <v>0</v>
      </c>
      <c r="K197" s="197" t="s">
        <v>119</v>
      </c>
      <c r="L197" s="44"/>
      <c r="M197" s="202" t="s">
        <v>19</v>
      </c>
      <c r="N197" s="203" t="s">
        <v>43</v>
      </c>
      <c r="O197" s="84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6" t="s">
        <v>120</v>
      </c>
      <c r="AT197" s="206" t="s">
        <v>115</v>
      </c>
      <c r="AU197" s="206" t="s">
        <v>79</v>
      </c>
      <c r="AY197" s="17" t="s">
        <v>114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7" t="s">
        <v>77</v>
      </c>
      <c r="BK197" s="207">
        <f>ROUND(I197*H197,2)</f>
        <v>0</v>
      </c>
      <c r="BL197" s="17" t="s">
        <v>120</v>
      </c>
      <c r="BM197" s="206" t="s">
        <v>337</v>
      </c>
    </row>
    <row r="198" s="2" customFormat="1">
      <c r="A198" s="38"/>
      <c r="B198" s="39"/>
      <c r="C198" s="40"/>
      <c r="D198" s="208" t="s">
        <v>122</v>
      </c>
      <c r="E198" s="40"/>
      <c r="F198" s="209" t="s">
        <v>338</v>
      </c>
      <c r="G198" s="40"/>
      <c r="H198" s="40"/>
      <c r="I198" s="210"/>
      <c r="J198" s="40"/>
      <c r="K198" s="40"/>
      <c r="L198" s="44"/>
      <c r="M198" s="211"/>
      <c r="N198" s="212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122</v>
      </c>
      <c r="AU198" s="17" t="s">
        <v>79</v>
      </c>
    </row>
    <row r="199" s="13" customFormat="1">
      <c r="A199" s="13"/>
      <c r="B199" s="225"/>
      <c r="C199" s="226"/>
      <c r="D199" s="208" t="s">
        <v>142</v>
      </c>
      <c r="E199" s="227" t="s">
        <v>19</v>
      </c>
      <c r="F199" s="228" t="s">
        <v>339</v>
      </c>
      <c r="G199" s="226"/>
      <c r="H199" s="229">
        <v>89944.574999999997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142</v>
      </c>
      <c r="AU199" s="235" t="s">
        <v>79</v>
      </c>
      <c r="AV199" s="13" t="s">
        <v>79</v>
      </c>
      <c r="AW199" s="13" t="s">
        <v>33</v>
      </c>
      <c r="AX199" s="13" t="s">
        <v>77</v>
      </c>
      <c r="AY199" s="235" t="s">
        <v>114</v>
      </c>
    </row>
    <row r="200" s="2" customFormat="1" ht="16.5" customHeight="1">
      <c r="A200" s="38"/>
      <c r="B200" s="39"/>
      <c r="C200" s="195" t="s">
        <v>340</v>
      </c>
      <c r="D200" s="195" t="s">
        <v>115</v>
      </c>
      <c r="E200" s="196" t="s">
        <v>341</v>
      </c>
      <c r="F200" s="197" t="s">
        <v>342</v>
      </c>
      <c r="G200" s="198" t="s">
        <v>205</v>
      </c>
      <c r="H200" s="199">
        <v>17988.915000000001</v>
      </c>
      <c r="I200" s="200"/>
      <c r="J200" s="201">
        <f>ROUND(I200*H200,2)</f>
        <v>0</v>
      </c>
      <c r="K200" s="197" t="s">
        <v>119</v>
      </c>
      <c r="L200" s="44"/>
      <c r="M200" s="202" t="s">
        <v>19</v>
      </c>
      <c r="N200" s="203" t="s">
        <v>43</v>
      </c>
      <c r="O200" s="84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6" t="s">
        <v>120</v>
      </c>
      <c r="AT200" s="206" t="s">
        <v>115</v>
      </c>
      <c r="AU200" s="206" t="s">
        <v>79</v>
      </c>
      <c r="AY200" s="17" t="s">
        <v>114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7" t="s">
        <v>77</v>
      </c>
      <c r="BK200" s="207">
        <f>ROUND(I200*H200,2)</f>
        <v>0</v>
      </c>
      <c r="BL200" s="17" t="s">
        <v>120</v>
      </c>
      <c r="BM200" s="206" t="s">
        <v>343</v>
      </c>
    </row>
    <row r="201" s="2" customFormat="1">
      <c r="A201" s="38"/>
      <c r="B201" s="39"/>
      <c r="C201" s="40"/>
      <c r="D201" s="208" t="s">
        <v>122</v>
      </c>
      <c r="E201" s="40"/>
      <c r="F201" s="209" t="s">
        <v>344</v>
      </c>
      <c r="G201" s="40"/>
      <c r="H201" s="40"/>
      <c r="I201" s="210"/>
      <c r="J201" s="40"/>
      <c r="K201" s="40"/>
      <c r="L201" s="44"/>
      <c r="M201" s="211"/>
      <c r="N201" s="212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122</v>
      </c>
      <c r="AU201" s="17" t="s">
        <v>79</v>
      </c>
    </row>
    <row r="202" s="2" customFormat="1">
      <c r="A202" s="38"/>
      <c r="B202" s="39"/>
      <c r="C202" s="195" t="s">
        <v>345</v>
      </c>
      <c r="D202" s="195" t="s">
        <v>115</v>
      </c>
      <c r="E202" s="196" t="s">
        <v>346</v>
      </c>
      <c r="F202" s="197" t="s">
        <v>347</v>
      </c>
      <c r="G202" s="198" t="s">
        <v>277</v>
      </c>
      <c r="H202" s="199">
        <v>32380.046999999999</v>
      </c>
      <c r="I202" s="200"/>
      <c r="J202" s="201">
        <f>ROUND(I202*H202,2)</f>
        <v>0</v>
      </c>
      <c r="K202" s="197" t="s">
        <v>119</v>
      </c>
      <c r="L202" s="44"/>
      <c r="M202" s="202" t="s">
        <v>19</v>
      </c>
      <c r="N202" s="203" t="s">
        <v>43</v>
      </c>
      <c r="O202" s="84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6" t="s">
        <v>120</v>
      </c>
      <c r="AT202" s="206" t="s">
        <v>115</v>
      </c>
      <c r="AU202" s="206" t="s">
        <v>79</v>
      </c>
      <c r="AY202" s="17" t="s">
        <v>114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7" t="s">
        <v>77</v>
      </c>
      <c r="BK202" s="207">
        <f>ROUND(I202*H202,2)</f>
        <v>0</v>
      </c>
      <c r="BL202" s="17" t="s">
        <v>120</v>
      </c>
      <c r="BM202" s="206" t="s">
        <v>348</v>
      </c>
    </row>
    <row r="203" s="2" customFormat="1">
      <c r="A203" s="38"/>
      <c r="B203" s="39"/>
      <c r="C203" s="40"/>
      <c r="D203" s="208" t="s">
        <v>122</v>
      </c>
      <c r="E203" s="40"/>
      <c r="F203" s="209" t="s">
        <v>349</v>
      </c>
      <c r="G203" s="40"/>
      <c r="H203" s="40"/>
      <c r="I203" s="210"/>
      <c r="J203" s="40"/>
      <c r="K203" s="40"/>
      <c r="L203" s="44"/>
      <c r="M203" s="211"/>
      <c r="N203" s="212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122</v>
      </c>
      <c r="AU203" s="17" t="s">
        <v>79</v>
      </c>
    </row>
    <row r="204" s="13" customFormat="1">
      <c r="A204" s="13"/>
      <c r="B204" s="225"/>
      <c r="C204" s="226"/>
      <c r="D204" s="208" t="s">
        <v>142</v>
      </c>
      <c r="E204" s="227" t="s">
        <v>19</v>
      </c>
      <c r="F204" s="228" t="s">
        <v>350</v>
      </c>
      <c r="G204" s="226"/>
      <c r="H204" s="229">
        <v>32380.046999999999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142</v>
      </c>
      <c r="AU204" s="235" t="s">
        <v>79</v>
      </c>
      <c r="AV204" s="13" t="s">
        <v>79</v>
      </c>
      <c r="AW204" s="13" t="s">
        <v>33</v>
      </c>
      <c r="AX204" s="13" t="s">
        <v>77</v>
      </c>
      <c r="AY204" s="235" t="s">
        <v>114</v>
      </c>
    </row>
    <row r="205" s="2" customFormat="1">
      <c r="A205" s="38"/>
      <c r="B205" s="39"/>
      <c r="C205" s="195" t="s">
        <v>351</v>
      </c>
      <c r="D205" s="195" t="s">
        <v>115</v>
      </c>
      <c r="E205" s="196" t="s">
        <v>352</v>
      </c>
      <c r="F205" s="197" t="s">
        <v>353</v>
      </c>
      <c r="G205" s="198" t="s">
        <v>205</v>
      </c>
      <c r="H205" s="199">
        <v>17988.915000000001</v>
      </c>
      <c r="I205" s="200"/>
      <c r="J205" s="201">
        <f>ROUND(I205*H205,2)</f>
        <v>0</v>
      </c>
      <c r="K205" s="197" t="s">
        <v>119</v>
      </c>
      <c r="L205" s="44"/>
      <c r="M205" s="202" t="s">
        <v>19</v>
      </c>
      <c r="N205" s="203" t="s">
        <v>43</v>
      </c>
      <c r="O205" s="84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6" t="s">
        <v>120</v>
      </c>
      <c r="AT205" s="206" t="s">
        <v>115</v>
      </c>
      <c r="AU205" s="206" t="s">
        <v>79</v>
      </c>
      <c r="AY205" s="17" t="s">
        <v>114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7" t="s">
        <v>77</v>
      </c>
      <c r="BK205" s="207">
        <f>ROUND(I205*H205,2)</f>
        <v>0</v>
      </c>
      <c r="BL205" s="17" t="s">
        <v>120</v>
      </c>
      <c r="BM205" s="206" t="s">
        <v>354</v>
      </c>
    </row>
    <row r="206" s="2" customFormat="1">
      <c r="A206" s="38"/>
      <c r="B206" s="39"/>
      <c r="C206" s="40"/>
      <c r="D206" s="208" t="s">
        <v>122</v>
      </c>
      <c r="E206" s="40"/>
      <c r="F206" s="209" t="s">
        <v>355</v>
      </c>
      <c r="G206" s="40"/>
      <c r="H206" s="40"/>
      <c r="I206" s="210"/>
      <c r="J206" s="40"/>
      <c r="K206" s="40"/>
      <c r="L206" s="44"/>
      <c r="M206" s="211"/>
      <c r="N206" s="212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122</v>
      </c>
      <c r="AU206" s="17" t="s">
        <v>79</v>
      </c>
    </row>
    <row r="207" s="13" customFormat="1">
      <c r="A207" s="13"/>
      <c r="B207" s="225"/>
      <c r="C207" s="226"/>
      <c r="D207" s="208" t="s">
        <v>142</v>
      </c>
      <c r="E207" s="227" t="s">
        <v>19</v>
      </c>
      <c r="F207" s="228" t="s">
        <v>356</v>
      </c>
      <c r="G207" s="226"/>
      <c r="H207" s="229">
        <v>17988.915000000001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142</v>
      </c>
      <c r="AU207" s="235" t="s">
        <v>79</v>
      </c>
      <c r="AV207" s="13" t="s">
        <v>79</v>
      </c>
      <c r="AW207" s="13" t="s">
        <v>33</v>
      </c>
      <c r="AX207" s="13" t="s">
        <v>77</v>
      </c>
      <c r="AY207" s="235" t="s">
        <v>114</v>
      </c>
    </row>
    <row r="208" s="2" customFormat="1">
      <c r="A208" s="38"/>
      <c r="B208" s="39"/>
      <c r="C208" s="195" t="s">
        <v>148</v>
      </c>
      <c r="D208" s="195" t="s">
        <v>115</v>
      </c>
      <c r="E208" s="196" t="s">
        <v>357</v>
      </c>
      <c r="F208" s="197" t="s">
        <v>358</v>
      </c>
      <c r="G208" s="198" t="s">
        <v>175</v>
      </c>
      <c r="H208" s="199">
        <v>12520</v>
      </c>
      <c r="I208" s="200"/>
      <c r="J208" s="201">
        <f>ROUND(I208*H208,2)</f>
        <v>0</v>
      </c>
      <c r="K208" s="197" t="s">
        <v>119</v>
      </c>
      <c r="L208" s="44"/>
      <c r="M208" s="202" t="s">
        <v>19</v>
      </c>
      <c r="N208" s="203" t="s">
        <v>43</v>
      </c>
      <c r="O208" s="84"/>
      <c r="P208" s="204">
        <f>O208*H208</f>
        <v>0</v>
      </c>
      <c r="Q208" s="204">
        <v>0</v>
      </c>
      <c r="R208" s="204">
        <f>Q208*H208</f>
        <v>0</v>
      </c>
      <c r="S208" s="204">
        <v>0</v>
      </c>
      <c r="T208" s="20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6" t="s">
        <v>120</v>
      </c>
      <c r="AT208" s="206" t="s">
        <v>115</v>
      </c>
      <c r="AU208" s="206" t="s">
        <v>79</v>
      </c>
      <c r="AY208" s="17" t="s">
        <v>114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7" t="s">
        <v>77</v>
      </c>
      <c r="BK208" s="207">
        <f>ROUND(I208*H208,2)</f>
        <v>0</v>
      </c>
      <c r="BL208" s="17" t="s">
        <v>120</v>
      </c>
      <c r="BM208" s="206" t="s">
        <v>359</v>
      </c>
    </row>
    <row r="209" s="2" customFormat="1">
      <c r="A209" s="38"/>
      <c r="B209" s="39"/>
      <c r="C209" s="40"/>
      <c r="D209" s="208" t="s">
        <v>122</v>
      </c>
      <c r="E209" s="40"/>
      <c r="F209" s="209" t="s">
        <v>360</v>
      </c>
      <c r="G209" s="40"/>
      <c r="H209" s="40"/>
      <c r="I209" s="210"/>
      <c r="J209" s="40"/>
      <c r="K209" s="40"/>
      <c r="L209" s="44"/>
      <c r="M209" s="211"/>
      <c r="N209" s="212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122</v>
      </c>
      <c r="AU209" s="17" t="s">
        <v>79</v>
      </c>
    </row>
    <row r="210" s="2" customFormat="1">
      <c r="A210" s="38"/>
      <c r="B210" s="39"/>
      <c r="C210" s="40"/>
      <c r="D210" s="208" t="s">
        <v>169</v>
      </c>
      <c r="E210" s="40"/>
      <c r="F210" s="236" t="s">
        <v>361</v>
      </c>
      <c r="G210" s="40"/>
      <c r="H210" s="40"/>
      <c r="I210" s="210"/>
      <c r="J210" s="40"/>
      <c r="K210" s="40"/>
      <c r="L210" s="44"/>
      <c r="M210" s="211"/>
      <c r="N210" s="212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169</v>
      </c>
      <c r="AU210" s="17" t="s">
        <v>79</v>
      </c>
    </row>
    <row r="211" s="13" customFormat="1">
      <c r="A211" s="13"/>
      <c r="B211" s="225"/>
      <c r="C211" s="226"/>
      <c r="D211" s="208" t="s">
        <v>142</v>
      </c>
      <c r="E211" s="227" t="s">
        <v>19</v>
      </c>
      <c r="F211" s="228" t="s">
        <v>362</v>
      </c>
      <c r="G211" s="226"/>
      <c r="H211" s="229">
        <v>12520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142</v>
      </c>
      <c r="AU211" s="235" t="s">
        <v>79</v>
      </c>
      <c r="AV211" s="13" t="s">
        <v>79</v>
      </c>
      <c r="AW211" s="13" t="s">
        <v>33</v>
      </c>
      <c r="AX211" s="13" t="s">
        <v>77</v>
      </c>
      <c r="AY211" s="235" t="s">
        <v>114</v>
      </c>
    </row>
    <row r="212" s="2" customFormat="1">
      <c r="A212" s="38"/>
      <c r="B212" s="39"/>
      <c r="C212" s="195" t="s">
        <v>363</v>
      </c>
      <c r="D212" s="195" t="s">
        <v>115</v>
      </c>
      <c r="E212" s="196" t="s">
        <v>364</v>
      </c>
      <c r="F212" s="197" t="s">
        <v>365</v>
      </c>
      <c r="G212" s="198" t="s">
        <v>175</v>
      </c>
      <c r="H212" s="199">
        <v>4411.6999999999998</v>
      </c>
      <c r="I212" s="200"/>
      <c r="J212" s="201">
        <f>ROUND(I212*H212,2)</f>
        <v>0</v>
      </c>
      <c r="K212" s="197" t="s">
        <v>119</v>
      </c>
      <c r="L212" s="44"/>
      <c r="M212" s="202" t="s">
        <v>19</v>
      </c>
      <c r="N212" s="203" t="s">
        <v>43</v>
      </c>
      <c r="O212" s="84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6" t="s">
        <v>120</v>
      </c>
      <c r="AT212" s="206" t="s">
        <v>115</v>
      </c>
      <c r="AU212" s="206" t="s">
        <v>79</v>
      </c>
      <c r="AY212" s="17" t="s">
        <v>114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7" t="s">
        <v>77</v>
      </c>
      <c r="BK212" s="207">
        <f>ROUND(I212*H212,2)</f>
        <v>0</v>
      </c>
      <c r="BL212" s="17" t="s">
        <v>120</v>
      </c>
      <c r="BM212" s="206" t="s">
        <v>366</v>
      </c>
    </row>
    <row r="213" s="2" customFormat="1">
      <c r="A213" s="38"/>
      <c r="B213" s="39"/>
      <c r="C213" s="40"/>
      <c r="D213" s="208" t="s">
        <v>122</v>
      </c>
      <c r="E213" s="40"/>
      <c r="F213" s="209" t="s">
        <v>367</v>
      </c>
      <c r="G213" s="40"/>
      <c r="H213" s="40"/>
      <c r="I213" s="210"/>
      <c r="J213" s="40"/>
      <c r="K213" s="40"/>
      <c r="L213" s="44"/>
      <c r="M213" s="211"/>
      <c r="N213" s="212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122</v>
      </c>
      <c r="AU213" s="17" t="s">
        <v>79</v>
      </c>
    </row>
    <row r="214" s="13" customFormat="1">
      <c r="A214" s="13"/>
      <c r="B214" s="225"/>
      <c r="C214" s="226"/>
      <c r="D214" s="208" t="s">
        <v>142</v>
      </c>
      <c r="E214" s="227" t="s">
        <v>19</v>
      </c>
      <c r="F214" s="228" t="s">
        <v>368</v>
      </c>
      <c r="G214" s="226"/>
      <c r="H214" s="229">
        <v>4411.6999999999998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142</v>
      </c>
      <c r="AU214" s="235" t="s">
        <v>79</v>
      </c>
      <c r="AV214" s="13" t="s">
        <v>79</v>
      </c>
      <c r="AW214" s="13" t="s">
        <v>33</v>
      </c>
      <c r="AX214" s="13" t="s">
        <v>77</v>
      </c>
      <c r="AY214" s="235" t="s">
        <v>114</v>
      </c>
    </row>
    <row r="215" s="2" customFormat="1" ht="16.5" customHeight="1">
      <c r="A215" s="38"/>
      <c r="B215" s="39"/>
      <c r="C215" s="215" t="s">
        <v>369</v>
      </c>
      <c r="D215" s="215" t="s">
        <v>136</v>
      </c>
      <c r="E215" s="216" t="s">
        <v>370</v>
      </c>
      <c r="F215" s="217" t="s">
        <v>371</v>
      </c>
      <c r="G215" s="218" t="s">
        <v>284</v>
      </c>
      <c r="H215" s="219">
        <v>444.45699999999999</v>
      </c>
      <c r="I215" s="220"/>
      <c r="J215" s="221">
        <f>ROUND(I215*H215,2)</f>
        <v>0</v>
      </c>
      <c r="K215" s="217" t="s">
        <v>119</v>
      </c>
      <c r="L215" s="222"/>
      <c r="M215" s="223" t="s">
        <v>19</v>
      </c>
      <c r="N215" s="224" t="s">
        <v>43</v>
      </c>
      <c r="O215" s="84"/>
      <c r="P215" s="204">
        <f>O215*H215</f>
        <v>0</v>
      </c>
      <c r="Q215" s="204">
        <v>0.001</v>
      </c>
      <c r="R215" s="204">
        <f>Q215*H215</f>
        <v>0.44445699999999999</v>
      </c>
      <c r="S215" s="204">
        <v>0</v>
      </c>
      <c r="T215" s="20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6" t="s">
        <v>140</v>
      </c>
      <c r="AT215" s="206" t="s">
        <v>136</v>
      </c>
      <c r="AU215" s="206" t="s">
        <v>79</v>
      </c>
      <c r="AY215" s="17" t="s">
        <v>114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7" t="s">
        <v>77</v>
      </c>
      <c r="BK215" s="207">
        <f>ROUND(I215*H215,2)</f>
        <v>0</v>
      </c>
      <c r="BL215" s="17" t="s">
        <v>120</v>
      </c>
      <c r="BM215" s="206" t="s">
        <v>372</v>
      </c>
    </row>
    <row r="216" s="2" customFormat="1">
      <c r="A216" s="38"/>
      <c r="B216" s="39"/>
      <c r="C216" s="40"/>
      <c r="D216" s="208" t="s">
        <v>122</v>
      </c>
      <c r="E216" s="40"/>
      <c r="F216" s="209" t="s">
        <v>371</v>
      </c>
      <c r="G216" s="40"/>
      <c r="H216" s="40"/>
      <c r="I216" s="210"/>
      <c r="J216" s="40"/>
      <c r="K216" s="40"/>
      <c r="L216" s="44"/>
      <c r="M216" s="211"/>
      <c r="N216" s="212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122</v>
      </c>
      <c r="AU216" s="17" t="s">
        <v>79</v>
      </c>
    </row>
    <row r="217" s="2" customFormat="1">
      <c r="A217" s="38"/>
      <c r="B217" s="39"/>
      <c r="C217" s="40"/>
      <c r="D217" s="208" t="s">
        <v>169</v>
      </c>
      <c r="E217" s="40"/>
      <c r="F217" s="236" t="s">
        <v>361</v>
      </c>
      <c r="G217" s="40"/>
      <c r="H217" s="40"/>
      <c r="I217" s="210"/>
      <c r="J217" s="40"/>
      <c r="K217" s="40"/>
      <c r="L217" s="44"/>
      <c r="M217" s="211"/>
      <c r="N217" s="212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169</v>
      </c>
      <c r="AU217" s="17" t="s">
        <v>79</v>
      </c>
    </row>
    <row r="218" s="13" customFormat="1">
      <c r="A218" s="13"/>
      <c r="B218" s="225"/>
      <c r="C218" s="226"/>
      <c r="D218" s="208" t="s">
        <v>142</v>
      </c>
      <c r="E218" s="227" t="s">
        <v>19</v>
      </c>
      <c r="F218" s="228" t="s">
        <v>373</v>
      </c>
      <c r="G218" s="226"/>
      <c r="H218" s="229">
        <v>444.45699999999999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142</v>
      </c>
      <c r="AU218" s="235" t="s">
        <v>79</v>
      </c>
      <c r="AV218" s="13" t="s">
        <v>79</v>
      </c>
      <c r="AW218" s="13" t="s">
        <v>33</v>
      </c>
      <c r="AX218" s="13" t="s">
        <v>77</v>
      </c>
      <c r="AY218" s="235" t="s">
        <v>114</v>
      </c>
    </row>
    <row r="219" s="2" customFormat="1">
      <c r="A219" s="38"/>
      <c r="B219" s="39"/>
      <c r="C219" s="195" t="s">
        <v>374</v>
      </c>
      <c r="D219" s="195" t="s">
        <v>115</v>
      </c>
      <c r="E219" s="196" t="s">
        <v>375</v>
      </c>
      <c r="F219" s="197" t="s">
        <v>376</v>
      </c>
      <c r="G219" s="198" t="s">
        <v>175</v>
      </c>
      <c r="H219" s="199">
        <v>27989.700000000001</v>
      </c>
      <c r="I219" s="200"/>
      <c r="J219" s="201">
        <f>ROUND(I219*H219,2)</f>
        <v>0</v>
      </c>
      <c r="K219" s="197" t="s">
        <v>119</v>
      </c>
      <c r="L219" s="44"/>
      <c r="M219" s="202" t="s">
        <v>19</v>
      </c>
      <c r="N219" s="203" t="s">
        <v>43</v>
      </c>
      <c r="O219" s="84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6" t="s">
        <v>120</v>
      </c>
      <c r="AT219" s="206" t="s">
        <v>115</v>
      </c>
      <c r="AU219" s="206" t="s">
        <v>79</v>
      </c>
      <c r="AY219" s="17" t="s">
        <v>114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7" t="s">
        <v>77</v>
      </c>
      <c r="BK219" s="207">
        <f>ROUND(I219*H219,2)</f>
        <v>0</v>
      </c>
      <c r="BL219" s="17" t="s">
        <v>120</v>
      </c>
      <c r="BM219" s="206" t="s">
        <v>377</v>
      </c>
    </row>
    <row r="220" s="2" customFormat="1">
      <c r="A220" s="38"/>
      <c r="B220" s="39"/>
      <c r="C220" s="40"/>
      <c r="D220" s="208" t="s">
        <v>122</v>
      </c>
      <c r="E220" s="40"/>
      <c r="F220" s="209" t="s">
        <v>378</v>
      </c>
      <c r="G220" s="40"/>
      <c r="H220" s="40"/>
      <c r="I220" s="210"/>
      <c r="J220" s="40"/>
      <c r="K220" s="40"/>
      <c r="L220" s="44"/>
      <c r="M220" s="211"/>
      <c r="N220" s="212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122</v>
      </c>
      <c r="AU220" s="17" t="s">
        <v>79</v>
      </c>
    </row>
    <row r="221" s="13" customFormat="1">
      <c r="A221" s="13"/>
      <c r="B221" s="225"/>
      <c r="C221" s="226"/>
      <c r="D221" s="208" t="s">
        <v>142</v>
      </c>
      <c r="E221" s="227" t="s">
        <v>19</v>
      </c>
      <c r="F221" s="228" t="s">
        <v>379</v>
      </c>
      <c r="G221" s="226"/>
      <c r="H221" s="229">
        <v>405.19999999999999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142</v>
      </c>
      <c r="AU221" s="235" t="s">
        <v>79</v>
      </c>
      <c r="AV221" s="13" t="s">
        <v>79</v>
      </c>
      <c r="AW221" s="13" t="s">
        <v>33</v>
      </c>
      <c r="AX221" s="13" t="s">
        <v>72</v>
      </c>
      <c r="AY221" s="235" t="s">
        <v>114</v>
      </c>
    </row>
    <row r="222" s="13" customFormat="1">
      <c r="A222" s="13"/>
      <c r="B222" s="225"/>
      <c r="C222" s="226"/>
      <c r="D222" s="208" t="s">
        <v>142</v>
      </c>
      <c r="E222" s="227" t="s">
        <v>19</v>
      </c>
      <c r="F222" s="228" t="s">
        <v>380</v>
      </c>
      <c r="G222" s="226"/>
      <c r="H222" s="229">
        <v>308.19999999999999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142</v>
      </c>
      <c r="AU222" s="235" t="s">
        <v>79</v>
      </c>
      <c r="AV222" s="13" t="s">
        <v>79</v>
      </c>
      <c r="AW222" s="13" t="s">
        <v>33</v>
      </c>
      <c r="AX222" s="13" t="s">
        <v>72</v>
      </c>
      <c r="AY222" s="235" t="s">
        <v>114</v>
      </c>
    </row>
    <row r="223" s="13" customFormat="1">
      <c r="A223" s="13"/>
      <c r="B223" s="225"/>
      <c r="C223" s="226"/>
      <c r="D223" s="208" t="s">
        <v>142</v>
      </c>
      <c r="E223" s="227" t="s">
        <v>19</v>
      </c>
      <c r="F223" s="228" t="s">
        <v>381</v>
      </c>
      <c r="G223" s="226"/>
      <c r="H223" s="229">
        <v>640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142</v>
      </c>
      <c r="AU223" s="235" t="s">
        <v>79</v>
      </c>
      <c r="AV223" s="13" t="s">
        <v>79</v>
      </c>
      <c r="AW223" s="13" t="s">
        <v>33</v>
      </c>
      <c r="AX223" s="13" t="s">
        <v>72</v>
      </c>
      <c r="AY223" s="235" t="s">
        <v>114</v>
      </c>
    </row>
    <row r="224" s="13" customFormat="1">
      <c r="A224" s="13"/>
      <c r="B224" s="225"/>
      <c r="C224" s="226"/>
      <c r="D224" s="208" t="s">
        <v>142</v>
      </c>
      <c r="E224" s="227" t="s">
        <v>19</v>
      </c>
      <c r="F224" s="228" t="s">
        <v>382</v>
      </c>
      <c r="G224" s="226"/>
      <c r="H224" s="229">
        <v>26636.299999999999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142</v>
      </c>
      <c r="AU224" s="235" t="s">
        <v>79</v>
      </c>
      <c r="AV224" s="13" t="s">
        <v>79</v>
      </c>
      <c r="AW224" s="13" t="s">
        <v>33</v>
      </c>
      <c r="AX224" s="13" t="s">
        <v>72</v>
      </c>
      <c r="AY224" s="235" t="s">
        <v>114</v>
      </c>
    </row>
    <row r="225" s="14" customFormat="1">
      <c r="A225" s="14"/>
      <c r="B225" s="237"/>
      <c r="C225" s="238"/>
      <c r="D225" s="208" t="s">
        <v>142</v>
      </c>
      <c r="E225" s="239" t="s">
        <v>19</v>
      </c>
      <c r="F225" s="240" t="s">
        <v>209</v>
      </c>
      <c r="G225" s="238"/>
      <c r="H225" s="241">
        <v>27989.700000000001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142</v>
      </c>
      <c r="AU225" s="247" t="s">
        <v>79</v>
      </c>
      <c r="AV225" s="14" t="s">
        <v>120</v>
      </c>
      <c r="AW225" s="14" t="s">
        <v>33</v>
      </c>
      <c r="AX225" s="14" t="s">
        <v>77</v>
      </c>
      <c r="AY225" s="247" t="s">
        <v>114</v>
      </c>
    </row>
    <row r="226" s="2" customFormat="1" ht="16.5" customHeight="1">
      <c r="A226" s="38"/>
      <c r="B226" s="39"/>
      <c r="C226" s="195" t="s">
        <v>383</v>
      </c>
      <c r="D226" s="195" t="s">
        <v>115</v>
      </c>
      <c r="E226" s="196" t="s">
        <v>384</v>
      </c>
      <c r="F226" s="197" t="s">
        <v>385</v>
      </c>
      <c r="G226" s="198" t="s">
        <v>175</v>
      </c>
      <c r="H226" s="199">
        <v>3098.0999999999999</v>
      </c>
      <c r="I226" s="200"/>
      <c r="J226" s="201">
        <f>ROUND(I226*H226,2)</f>
        <v>0</v>
      </c>
      <c r="K226" s="197" t="s">
        <v>119</v>
      </c>
      <c r="L226" s="44"/>
      <c r="M226" s="202" t="s">
        <v>19</v>
      </c>
      <c r="N226" s="203" t="s">
        <v>43</v>
      </c>
      <c r="O226" s="84"/>
      <c r="P226" s="204">
        <f>O226*H226</f>
        <v>0</v>
      </c>
      <c r="Q226" s="204">
        <v>0</v>
      </c>
      <c r="R226" s="204">
        <f>Q226*H226</f>
        <v>0</v>
      </c>
      <c r="S226" s="204">
        <v>0</v>
      </c>
      <c r="T226" s="20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6" t="s">
        <v>120</v>
      </c>
      <c r="AT226" s="206" t="s">
        <v>115</v>
      </c>
      <c r="AU226" s="206" t="s">
        <v>79</v>
      </c>
      <c r="AY226" s="17" t="s">
        <v>114</v>
      </c>
      <c r="BE226" s="207">
        <f>IF(N226="základní",J226,0)</f>
        <v>0</v>
      </c>
      <c r="BF226" s="207">
        <f>IF(N226="snížená",J226,0)</f>
        <v>0</v>
      </c>
      <c r="BG226" s="207">
        <f>IF(N226="zákl. přenesená",J226,0)</f>
        <v>0</v>
      </c>
      <c r="BH226" s="207">
        <f>IF(N226="sníž. přenesená",J226,0)</f>
        <v>0</v>
      </c>
      <c r="BI226" s="207">
        <f>IF(N226="nulová",J226,0)</f>
        <v>0</v>
      </c>
      <c r="BJ226" s="17" t="s">
        <v>77</v>
      </c>
      <c r="BK226" s="207">
        <f>ROUND(I226*H226,2)</f>
        <v>0</v>
      </c>
      <c r="BL226" s="17" t="s">
        <v>120</v>
      </c>
      <c r="BM226" s="206" t="s">
        <v>386</v>
      </c>
    </row>
    <row r="227" s="2" customFormat="1">
      <c r="A227" s="38"/>
      <c r="B227" s="39"/>
      <c r="C227" s="40"/>
      <c r="D227" s="208" t="s">
        <v>122</v>
      </c>
      <c r="E227" s="40"/>
      <c r="F227" s="209" t="s">
        <v>387</v>
      </c>
      <c r="G227" s="40"/>
      <c r="H227" s="40"/>
      <c r="I227" s="210"/>
      <c r="J227" s="40"/>
      <c r="K227" s="40"/>
      <c r="L227" s="44"/>
      <c r="M227" s="211"/>
      <c r="N227" s="212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122</v>
      </c>
      <c r="AU227" s="17" t="s">
        <v>79</v>
      </c>
    </row>
    <row r="228" s="13" customFormat="1">
      <c r="A228" s="13"/>
      <c r="B228" s="225"/>
      <c r="C228" s="226"/>
      <c r="D228" s="208" t="s">
        <v>142</v>
      </c>
      <c r="E228" s="227" t="s">
        <v>19</v>
      </c>
      <c r="F228" s="228" t="s">
        <v>388</v>
      </c>
      <c r="G228" s="226"/>
      <c r="H228" s="229">
        <v>3098.0999999999999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142</v>
      </c>
      <c r="AU228" s="235" t="s">
        <v>79</v>
      </c>
      <c r="AV228" s="13" t="s">
        <v>79</v>
      </c>
      <c r="AW228" s="13" t="s">
        <v>33</v>
      </c>
      <c r="AX228" s="13" t="s">
        <v>77</v>
      </c>
      <c r="AY228" s="235" t="s">
        <v>114</v>
      </c>
    </row>
    <row r="229" s="2" customFormat="1">
      <c r="A229" s="38"/>
      <c r="B229" s="39"/>
      <c r="C229" s="195" t="s">
        <v>389</v>
      </c>
      <c r="D229" s="195" t="s">
        <v>115</v>
      </c>
      <c r="E229" s="196" t="s">
        <v>390</v>
      </c>
      <c r="F229" s="197" t="s">
        <v>391</v>
      </c>
      <c r="G229" s="198" t="s">
        <v>175</v>
      </c>
      <c r="H229" s="199">
        <v>1313.5999999999999</v>
      </c>
      <c r="I229" s="200"/>
      <c r="J229" s="201">
        <f>ROUND(I229*H229,2)</f>
        <v>0</v>
      </c>
      <c r="K229" s="197" t="s">
        <v>119</v>
      </c>
      <c r="L229" s="44"/>
      <c r="M229" s="202" t="s">
        <v>19</v>
      </c>
      <c r="N229" s="203" t="s">
        <v>43</v>
      </c>
      <c r="O229" s="84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6" t="s">
        <v>120</v>
      </c>
      <c r="AT229" s="206" t="s">
        <v>115</v>
      </c>
      <c r="AU229" s="206" t="s">
        <v>79</v>
      </c>
      <c r="AY229" s="17" t="s">
        <v>114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7" t="s">
        <v>77</v>
      </c>
      <c r="BK229" s="207">
        <f>ROUND(I229*H229,2)</f>
        <v>0</v>
      </c>
      <c r="BL229" s="17" t="s">
        <v>120</v>
      </c>
      <c r="BM229" s="206" t="s">
        <v>392</v>
      </c>
    </row>
    <row r="230" s="2" customFormat="1">
      <c r="A230" s="38"/>
      <c r="B230" s="39"/>
      <c r="C230" s="40"/>
      <c r="D230" s="208" t="s">
        <v>122</v>
      </c>
      <c r="E230" s="40"/>
      <c r="F230" s="209" t="s">
        <v>393</v>
      </c>
      <c r="G230" s="40"/>
      <c r="H230" s="40"/>
      <c r="I230" s="210"/>
      <c r="J230" s="40"/>
      <c r="K230" s="40"/>
      <c r="L230" s="44"/>
      <c r="M230" s="211"/>
      <c r="N230" s="212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122</v>
      </c>
      <c r="AU230" s="17" t="s">
        <v>79</v>
      </c>
    </row>
    <row r="231" s="13" customFormat="1">
      <c r="A231" s="13"/>
      <c r="B231" s="225"/>
      <c r="C231" s="226"/>
      <c r="D231" s="208" t="s">
        <v>142</v>
      </c>
      <c r="E231" s="227" t="s">
        <v>19</v>
      </c>
      <c r="F231" s="228" t="s">
        <v>394</v>
      </c>
      <c r="G231" s="226"/>
      <c r="H231" s="229">
        <v>1313.5999999999999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142</v>
      </c>
      <c r="AU231" s="235" t="s">
        <v>79</v>
      </c>
      <c r="AV231" s="13" t="s">
        <v>79</v>
      </c>
      <c r="AW231" s="13" t="s">
        <v>33</v>
      </c>
      <c r="AX231" s="13" t="s">
        <v>77</v>
      </c>
      <c r="AY231" s="235" t="s">
        <v>114</v>
      </c>
    </row>
    <row r="232" s="2" customFormat="1">
      <c r="A232" s="38"/>
      <c r="B232" s="39"/>
      <c r="C232" s="195" t="s">
        <v>395</v>
      </c>
      <c r="D232" s="195" t="s">
        <v>115</v>
      </c>
      <c r="E232" s="196" t="s">
        <v>396</v>
      </c>
      <c r="F232" s="197" t="s">
        <v>397</v>
      </c>
      <c r="G232" s="198" t="s">
        <v>175</v>
      </c>
      <c r="H232" s="199">
        <v>1682.8</v>
      </c>
      <c r="I232" s="200"/>
      <c r="J232" s="201">
        <f>ROUND(I232*H232,2)</f>
        <v>0</v>
      </c>
      <c r="K232" s="197" t="s">
        <v>119</v>
      </c>
      <c r="L232" s="44"/>
      <c r="M232" s="202" t="s">
        <v>19</v>
      </c>
      <c r="N232" s="203" t="s">
        <v>43</v>
      </c>
      <c r="O232" s="84"/>
      <c r="P232" s="204">
        <f>O232*H232</f>
        <v>0</v>
      </c>
      <c r="Q232" s="204">
        <v>0</v>
      </c>
      <c r="R232" s="204">
        <f>Q232*H232</f>
        <v>0</v>
      </c>
      <c r="S232" s="204">
        <v>0</v>
      </c>
      <c r="T232" s="20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6" t="s">
        <v>120</v>
      </c>
      <c r="AT232" s="206" t="s">
        <v>115</v>
      </c>
      <c r="AU232" s="206" t="s">
        <v>79</v>
      </c>
      <c r="AY232" s="17" t="s">
        <v>114</v>
      </c>
      <c r="BE232" s="207">
        <f>IF(N232="základní",J232,0)</f>
        <v>0</v>
      </c>
      <c r="BF232" s="207">
        <f>IF(N232="snížená",J232,0)</f>
        <v>0</v>
      </c>
      <c r="BG232" s="207">
        <f>IF(N232="zákl. přenesená",J232,0)</f>
        <v>0</v>
      </c>
      <c r="BH232" s="207">
        <f>IF(N232="sníž. přenesená",J232,0)</f>
        <v>0</v>
      </c>
      <c r="BI232" s="207">
        <f>IF(N232="nulová",J232,0)</f>
        <v>0</v>
      </c>
      <c r="BJ232" s="17" t="s">
        <v>77</v>
      </c>
      <c r="BK232" s="207">
        <f>ROUND(I232*H232,2)</f>
        <v>0</v>
      </c>
      <c r="BL232" s="17" t="s">
        <v>120</v>
      </c>
      <c r="BM232" s="206" t="s">
        <v>398</v>
      </c>
    </row>
    <row r="233" s="2" customFormat="1">
      <c r="A233" s="38"/>
      <c r="B233" s="39"/>
      <c r="C233" s="40"/>
      <c r="D233" s="208" t="s">
        <v>122</v>
      </c>
      <c r="E233" s="40"/>
      <c r="F233" s="209" t="s">
        <v>399</v>
      </c>
      <c r="G233" s="40"/>
      <c r="H233" s="40"/>
      <c r="I233" s="210"/>
      <c r="J233" s="40"/>
      <c r="K233" s="40"/>
      <c r="L233" s="44"/>
      <c r="M233" s="211"/>
      <c r="N233" s="212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122</v>
      </c>
      <c r="AU233" s="17" t="s">
        <v>79</v>
      </c>
    </row>
    <row r="234" s="12" customFormat="1" ht="22.8" customHeight="1">
      <c r="A234" s="12"/>
      <c r="B234" s="181"/>
      <c r="C234" s="182"/>
      <c r="D234" s="183" t="s">
        <v>71</v>
      </c>
      <c r="E234" s="213" t="s">
        <v>79</v>
      </c>
      <c r="F234" s="213" t="s">
        <v>400</v>
      </c>
      <c r="G234" s="182"/>
      <c r="H234" s="182"/>
      <c r="I234" s="185"/>
      <c r="J234" s="214">
        <f>BK234</f>
        <v>0</v>
      </c>
      <c r="K234" s="182"/>
      <c r="L234" s="187"/>
      <c r="M234" s="188"/>
      <c r="N234" s="189"/>
      <c r="O234" s="189"/>
      <c r="P234" s="190">
        <f>SUM(P235:P239)</f>
        <v>0</v>
      </c>
      <c r="Q234" s="189"/>
      <c r="R234" s="190">
        <f>SUM(R235:R239)</f>
        <v>1894.669275</v>
      </c>
      <c r="S234" s="189"/>
      <c r="T234" s="191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2" t="s">
        <v>77</v>
      </c>
      <c r="AT234" s="193" t="s">
        <v>71</v>
      </c>
      <c r="AU234" s="193" t="s">
        <v>77</v>
      </c>
      <c r="AY234" s="192" t="s">
        <v>114</v>
      </c>
      <c r="BK234" s="194">
        <f>SUM(BK235:BK239)</f>
        <v>0</v>
      </c>
    </row>
    <row r="235" s="2" customFormat="1">
      <c r="A235" s="38"/>
      <c r="B235" s="39"/>
      <c r="C235" s="195" t="s">
        <v>401</v>
      </c>
      <c r="D235" s="195" t="s">
        <v>115</v>
      </c>
      <c r="E235" s="196" t="s">
        <v>402</v>
      </c>
      <c r="F235" s="197" t="s">
        <v>403</v>
      </c>
      <c r="G235" s="198" t="s">
        <v>205</v>
      </c>
      <c r="H235" s="199">
        <v>986.54999999999995</v>
      </c>
      <c r="I235" s="200"/>
      <c r="J235" s="201">
        <f>ROUND(I235*H235,2)</f>
        <v>0</v>
      </c>
      <c r="K235" s="197" t="s">
        <v>119</v>
      </c>
      <c r="L235" s="44"/>
      <c r="M235" s="202" t="s">
        <v>19</v>
      </c>
      <c r="N235" s="203" t="s">
        <v>43</v>
      </c>
      <c r="O235" s="84"/>
      <c r="P235" s="204">
        <f>O235*H235</f>
        <v>0</v>
      </c>
      <c r="Q235" s="204">
        <v>1.9205000000000001</v>
      </c>
      <c r="R235" s="204">
        <f>Q235*H235</f>
        <v>1894.669275</v>
      </c>
      <c r="S235" s="204">
        <v>0</v>
      </c>
      <c r="T235" s="20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6" t="s">
        <v>120</v>
      </c>
      <c r="AT235" s="206" t="s">
        <v>115</v>
      </c>
      <c r="AU235" s="206" t="s">
        <v>79</v>
      </c>
      <c r="AY235" s="17" t="s">
        <v>114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17" t="s">
        <v>77</v>
      </c>
      <c r="BK235" s="207">
        <f>ROUND(I235*H235,2)</f>
        <v>0</v>
      </c>
      <c r="BL235" s="17" t="s">
        <v>120</v>
      </c>
      <c r="BM235" s="206" t="s">
        <v>404</v>
      </c>
    </row>
    <row r="236" s="2" customFormat="1">
      <c r="A236" s="38"/>
      <c r="B236" s="39"/>
      <c r="C236" s="40"/>
      <c r="D236" s="208" t="s">
        <v>122</v>
      </c>
      <c r="E236" s="40"/>
      <c r="F236" s="209" t="s">
        <v>405</v>
      </c>
      <c r="G236" s="40"/>
      <c r="H236" s="40"/>
      <c r="I236" s="210"/>
      <c r="J236" s="40"/>
      <c r="K236" s="40"/>
      <c r="L236" s="44"/>
      <c r="M236" s="211"/>
      <c r="N236" s="212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122</v>
      </c>
      <c r="AU236" s="17" t="s">
        <v>79</v>
      </c>
    </row>
    <row r="237" s="13" customFormat="1">
      <c r="A237" s="13"/>
      <c r="B237" s="225"/>
      <c r="C237" s="226"/>
      <c r="D237" s="208" t="s">
        <v>142</v>
      </c>
      <c r="E237" s="227" t="s">
        <v>19</v>
      </c>
      <c r="F237" s="228" t="s">
        <v>406</v>
      </c>
      <c r="G237" s="226"/>
      <c r="H237" s="229">
        <v>802.04999999999995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142</v>
      </c>
      <c r="AU237" s="235" t="s">
        <v>79</v>
      </c>
      <c r="AV237" s="13" t="s">
        <v>79</v>
      </c>
      <c r="AW237" s="13" t="s">
        <v>33</v>
      </c>
      <c r="AX237" s="13" t="s">
        <v>72</v>
      </c>
      <c r="AY237" s="235" t="s">
        <v>114</v>
      </c>
    </row>
    <row r="238" s="13" customFormat="1">
      <c r="A238" s="13"/>
      <c r="B238" s="225"/>
      <c r="C238" s="226"/>
      <c r="D238" s="208" t="s">
        <v>142</v>
      </c>
      <c r="E238" s="227" t="s">
        <v>19</v>
      </c>
      <c r="F238" s="228" t="s">
        <v>407</v>
      </c>
      <c r="G238" s="226"/>
      <c r="H238" s="229">
        <v>184.5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142</v>
      </c>
      <c r="AU238" s="235" t="s">
        <v>79</v>
      </c>
      <c r="AV238" s="13" t="s">
        <v>79</v>
      </c>
      <c r="AW238" s="13" t="s">
        <v>33</v>
      </c>
      <c r="AX238" s="13" t="s">
        <v>72</v>
      </c>
      <c r="AY238" s="235" t="s">
        <v>114</v>
      </c>
    </row>
    <row r="239" s="14" customFormat="1">
      <c r="A239" s="14"/>
      <c r="B239" s="237"/>
      <c r="C239" s="238"/>
      <c r="D239" s="208" t="s">
        <v>142</v>
      </c>
      <c r="E239" s="239" t="s">
        <v>19</v>
      </c>
      <c r="F239" s="240" t="s">
        <v>209</v>
      </c>
      <c r="G239" s="238"/>
      <c r="H239" s="241">
        <v>986.54999999999995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142</v>
      </c>
      <c r="AU239" s="247" t="s">
        <v>79</v>
      </c>
      <c r="AV239" s="14" t="s">
        <v>120</v>
      </c>
      <c r="AW239" s="14" t="s">
        <v>33</v>
      </c>
      <c r="AX239" s="14" t="s">
        <v>77</v>
      </c>
      <c r="AY239" s="247" t="s">
        <v>114</v>
      </c>
    </row>
    <row r="240" s="12" customFormat="1" ht="22.8" customHeight="1">
      <c r="A240" s="12"/>
      <c r="B240" s="181"/>
      <c r="C240" s="182"/>
      <c r="D240" s="183" t="s">
        <v>71</v>
      </c>
      <c r="E240" s="213" t="s">
        <v>129</v>
      </c>
      <c r="F240" s="213" t="s">
        <v>408</v>
      </c>
      <c r="G240" s="182"/>
      <c r="H240" s="182"/>
      <c r="I240" s="185"/>
      <c r="J240" s="214">
        <f>BK240</f>
        <v>0</v>
      </c>
      <c r="K240" s="182"/>
      <c r="L240" s="187"/>
      <c r="M240" s="188"/>
      <c r="N240" s="189"/>
      <c r="O240" s="189"/>
      <c r="P240" s="190">
        <f>SUM(P241:P252)</f>
        <v>0</v>
      </c>
      <c r="Q240" s="189"/>
      <c r="R240" s="190">
        <f>SUM(R241:R252)</f>
        <v>15.028439999999998</v>
      </c>
      <c r="S240" s="189"/>
      <c r="T240" s="191">
        <f>SUM(T241:T252)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2" t="s">
        <v>77</v>
      </c>
      <c r="AT240" s="193" t="s">
        <v>71</v>
      </c>
      <c r="AU240" s="193" t="s">
        <v>77</v>
      </c>
      <c r="AY240" s="192" t="s">
        <v>114</v>
      </c>
      <c r="BK240" s="194">
        <f>SUM(BK241:BK252)</f>
        <v>0</v>
      </c>
    </row>
    <row r="241" s="2" customFormat="1">
      <c r="A241" s="38"/>
      <c r="B241" s="39"/>
      <c r="C241" s="195" t="s">
        <v>409</v>
      </c>
      <c r="D241" s="195" t="s">
        <v>115</v>
      </c>
      <c r="E241" s="196" t="s">
        <v>410</v>
      </c>
      <c r="F241" s="197" t="s">
        <v>411</v>
      </c>
      <c r="G241" s="198" t="s">
        <v>156</v>
      </c>
      <c r="H241" s="199">
        <v>12</v>
      </c>
      <c r="I241" s="200"/>
      <c r="J241" s="201">
        <f>ROUND(I241*H241,2)</f>
        <v>0</v>
      </c>
      <c r="K241" s="197" t="s">
        <v>119</v>
      </c>
      <c r="L241" s="44"/>
      <c r="M241" s="202" t="s">
        <v>19</v>
      </c>
      <c r="N241" s="203" t="s">
        <v>43</v>
      </c>
      <c r="O241" s="84"/>
      <c r="P241" s="204">
        <f>O241*H241</f>
        <v>0</v>
      </c>
      <c r="Q241" s="204">
        <v>0.14737</v>
      </c>
      <c r="R241" s="204">
        <f>Q241*H241</f>
        <v>1.76844</v>
      </c>
      <c r="S241" s="204">
        <v>0</v>
      </c>
      <c r="T241" s="20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6" t="s">
        <v>120</v>
      </c>
      <c r="AT241" s="206" t="s">
        <v>115</v>
      </c>
      <c r="AU241" s="206" t="s">
        <v>79</v>
      </c>
      <c r="AY241" s="17" t="s">
        <v>114</v>
      </c>
      <c r="BE241" s="207">
        <f>IF(N241="základní",J241,0)</f>
        <v>0</v>
      </c>
      <c r="BF241" s="207">
        <f>IF(N241="snížená",J241,0)</f>
        <v>0</v>
      </c>
      <c r="BG241" s="207">
        <f>IF(N241="zákl. přenesená",J241,0)</f>
        <v>0</v>
      </c>
      <c r="BH241" s="207">
        <f>IF(N241="sníž. přenesená",J241,0)</f>
        <v>0</v>
      </c>
      <c r="BI241" s="207">
        <f>IF(N241="nulová",J241,0)</f>
        <v>0</v>
      </c>
      <c r="BJ241" s="17" t="s">
        <v>77</v>
      </c>
      <c r="BK241" s="207">
        <f>ROUND(I241*H241,2)</f>
        <v>0</v>
      </c>
      <c r="BL241" s="17" t="s">
        <v>120</v>
      </c>
      <c r="BM241" s="206" t="s">
        <v>412</v>
      </c>
    </row>
    <row r="242" s="2" customFormat="1">
      <c r="A242" s="38"/>
      <c r="B242" s="39"/>
      <c r="C242" s="40"/>
      <c r="D242" s="208" t="s">
        <v>122</v>
      </c>
      <c r="E242" s="40"/>
      <c r="F242" s="209" t="s">
        <v>413</v>
      </c>
      <c r="G242" s="40"/>
      <c r="H242" s="40"/>
      <c r="I242" s="210"/>
      <c r="J242" s="40"/>
      <c r="K242" s="40"/>
      <c r="L242" s="44"/>
      <c r="M242" s="211"/>
      <c r="N242" s="212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122</v>
      </c>
      <c r="AU242" s="17" t="s">
        <v>79</v>
      </c>
    </row>
    <row r="243" s="2" customFormat="1">
      <c r="A243" s="38"/>
      <c r="B243" s="39"/>
      <c r="C243" s="40"/>
      <c r="D243" s="208" t="s">
        <v>169</v>
      </c>
      <c r="E243" s="40"/>
      <c r="F243" s="236" t="s">
        <v>414</v>
      </c>
      <c r="G243" s="40"/>
      <c r="H243" s="40"/>
      <c r="I243" s="210"/>
      <c r="J243" s="40"/>
      <c r="K243" s="40"/>
      <c r="L243" s="44"/>
      <c r="M243" s="211"/>
      <c r="N243" s="212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169</v>
      </c>
      <c r="AU243" s="17" t="s">
        <v>79</v>
      </c>
    </row>
    <row r="244" s="13" customFormat="1">
      <c r="A244" s="13"/>
      <c r="B244" s="225"/>
      <c r="C244" s="226"/>
      <c r="D244" s="208" t="s">
        <v>142</v>
      </c>
      <c r="E244" s="227" t="s">
        <v>19</v>
      </c>
      <c r="F244" s="228" t="s">
        <v>415</v>
      </c>
      <c r="G244" s="226"/>
      <c r="H244" s="229">
        <v>12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142</v>
      </c>
      <c r="AU244" s="235" t="s">
        <v>79</v>
      </c>
      <c r="AV244" s="13" t="s">
        <v>79</v>
      </c>
      <c r="AW244" s="13" t="s">
        <v>33</v>
      </c>
      <c r="AX244" s="13" t="s">
        <v>77</v>
      </c>
      <c r="AY244" s="235" t="s">
        <v>114</v>
      </c>
    </row>
    <row r="245" s="2" customFormat="1" ht="16.5" customHeight="1">
      <c r="A245" s="38"/>
      <c r="B245" s="39"/>
      <c r="C245" s="215" t="s">
        <v>416</v>
      </c>
      <c r="D245" s="215" t="s">
        <v>136</v>
      </c>
      <c r="E245" s="216" t="s">
        <v>417</v>
      </c>
      <c r="F245" s="217" t="s">
        <v>418</v>
      </c>
      <c r="G245" s="218" t="s">
        <v>156</v>
      </c>
      <c r="H245" s="219">
        <v>12</v>
      </c>
      <c r="I245" s="220"/>
      <c r="J245" s="221">
        <f>ROUND(I245*H245,2)</f>
        <v>0</v>
      </c>
      <c r="K245" s="217" t="s">
        <v>19</v>
      </c>
      <c r="L245" s="222"/>
      <c r="M245" s="223" t="s">
        <v>19</v>
      </c>
      <c r="N245" s="224" t="s">
        <v>43</v>
      </c>
      <c r="O245" s="84"/>
      <c r="P245" s="204">
        <f>O245*H245</f>
        <v>0</v>
      </c>
      <c r="Q245" s="204">
        <v>0.94999999999999996</v>
      </c>
      <c r="R245" s="204">
        <f>Q245*H245</f>
        <v>11.399999999999999</v>
      </c>
      <c r="S245" s="204">
        <v>0</v>
      </c>
      <c r="T245" s="20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6" t="s">
        <v>293</v>
      </c>
      <c r="AT245" s="206" t="s">
        <v>136</v>
      </c>
      <c r="AU245" s="206" t="s">
        <v>79</v>
      </c>
      <c r="AY245" s="17" t="s">
        <v>114</v>
      </c>
      <c r="BE245" s="207">
        <f>IF(N245="základní",J245,0)</f>
        <v>0</v>
      </c>
      <c r="BF245" s="207">
        <f>IF(N245="snížená",J245,0)</f>
        <v>0</v>
      </c>
      <c r="BG245" s="207">
        <f>IF(N245="zákl. přenesená",J245,0)</f>
        <v>0</v>
      </c>
      <c r="BH245" s="207">
        <f>IF(N245="sníž. přenesená",J245,0)</f>
        <v>0</v>
      </c>
      <c r="BI245" s="207">
        <f>IF(N245="nulová",J245,0)</f>
        <v>0</v>
      </c>
      <c r="BJ245" s="17" t="s">
        <v>77</v>
      </c>
      <c r="BK245" s="207">
        <f>ROUND(I245*H245,2)</f>
        <v>0</v>
      </c>
      <c r="BL245" s="17" t="s">
        <v>202</v>
      </c>
      <c r="BM245" s="206" t="s">
        <v>419</v>
      </c>
    </row>
    <row r="246" s="2" customFormat="1">
      <c r="A246" s="38"/>
      <c r="B246" s="39"/>
      <c r="C246" s="40"/>
      <c r="D246" s="208" t="s">
        <v>122</v>
      </c>
      <c r="E246" s="40"/>
      <c r="F246" s="209" t="s">
        <v>420</v>
      </c>
      <c r="G246" s="40"/>
      <c r="H246" s="40"/>
      <c r="I246" s="210"/>
      <c r="J246" s="40"/>
      <c r="K246" s="40"/>
      <c r="L246" s="44"/>
      <c r="M246" s="211"/>
      <c r="N246" s="212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122</v>
      </c>
      <c r="AU246" s="17" t="s">
        <v>79</v>
      </c>
    </row>
    <row r="247" s="2" customFormat="1">
      <c r="A247" s="38"/>
      <c r="B247" s="39"/>
      <c r="C247" s="40"/>
      <c r="D247" s="208" t="s">
        <v>169</v>
      </c>
      <c r="E247" s="40"/>
      <c r="F247" s="236" t="s">
        <v>421</v>
      </c>
      <c r="G247" s="40"/>
      <c r="H247" s="40"/>
      <c r="I247" s="210"/>
      <c r="J247" s="40"/>
      <c r="K247" s="40"/>
      <c r="L247" s="44"/>
      <c r="M247" s="211"/>
      <c r="N247" s="212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169</v>
      </c>
      <c r="AU247" s="17" t="s">
        <v>79</v>
      </c>
    </row>
    <row r="248" s="13" customFormat="1">
      <c r="A248" s="13"/>
      <c r="B248" s="225"/>
      <c r="C248" s="226"/>
      <c r="D248" s="208" t="s">
        <v>142</v>
      </c>
      <c r="E248" s="227" t="s">
        <v>19</v>
      </c>
      <c r="F248" s="228" t="s">
        <v>415</v>
      </c>
      <c r="G248" s="226"/>
      <c r="H248" s="229">
        <v>12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142</v>
      </c>
      <c r="AU248" s="235" t="s">
        <v>79</v>
      </c>
      <c r="AV248" s="13" t="s">
        <v>79</v>
      </c>
      <c r="AW248" s="13" t="s">
        <v>33</v>
      </c>
      <c r="AX248" s="13" t="s">
        <v>77</v>
      </c>
      <c r="AY248" s="235" t="s">
        <v>114</v>
      </c>
    </row>
    <row r="249" s="2" customFormat="1" ht="16.5" customHeight="1">
      <c r="A249" s="38"/>
      <c r="B249" s="39"/>
      <c r="C249" s="215" t="s">
        <v>422</v>
      </c>
      <c r="D249" s="215" t="s">
        <v>136</v>
      </c>
      <c r="E249" s="216" t="s">
        <v>423</v>
      </c>
      <c r="F249" s="217" t="s">
        <v>424</v>
      </c>
      <c r="G249" s="218" t="s">
        <v>156</v>
      </c>
      <c r="H249" s="219">
        <v>60</v>
      </c>
      <c r="I249" s="220"/>
      <c r="J249" s="221">
        <f>ROUND(I249*H249,2)</f>
        <v>0</v>
      </c>
      <c r="K249" s="217" t="s">
        <v>19</v>
      </c>
      <c r="L249" s="222"/>
      <c r="M249" s="223" t="s">
        <v>19</v>
      </c>
      <c r="N249" s="224" t="s">
        <v>43</v>
      </c>
      <c r="O249" s="84"/>
      <c r="P249" s="204">
        <f>O249*H249</f>
        <v>0</v>
      </c>
      <c r="Q249" s="204">
        <v>0.031</v>
      </c>
      <c r="R249" s="204">
        <f>Q249*H249</f>
        <v>1.8599999999999999</v>
      </c>
      <c r="S249" s="204">
        <v>0</v>
      </c>
      <c r="T249" s="20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6" t="s">
        <v>140</v>
      </c>
      <c r="AT249" s="206" t="s">
        <v>136</v>
      </c>
      <c r="AU249" s="206" t="s">
        <v>79</v>
      </c>
      <c r="AY249" s="17" t="s">
        <v>114</v>
      </c>
      <c r="BE249" s="207">
        <f>IF(N249="základní",J249,0)</f>
        <v>0</v>
      </c>
      <c r="BF249" s="207">
        <f>IF(N249="snížená",J249,0)</f>
        <v>0</v>
      </c>
      <c r="BG249" s="207">
        <f>IF(N249="zákl. přenesená",J249,0)</f>
        <v>0</v>
      </c>
      <c r="BH249" s="207">
        <f>IF(N249="sníž. přenesená",J249,0)</f>
        <v>0</v>
      </c>
      <c r="BI249" s="207">
        <f>IF(N249="nulová",J249,0)</f>
        <v>0</v>
      </c>
      <c r="BJ249" s="17" t="s">
        <v>77</v>
      </c>
      <c r="BK249" s="207">
        <f>ROUND(I249*H249,2)</f>
        <v>0</v>
      </c>
      <c r="BL249" s="17" t="s">
        <v>120</v>
      </c>
      <c r="BM249" s="206" t="s">
        <v>425</v>
      </c>
    </row>
    <row r="250" s="2" customFormat="1">
      <c r="A250" s="38"/>
      <c r="B250" s="39"/>
      <c r="C250" s="40"/>
      <c r="D250" s="208" t="s">
        <v>122</v>
      </c>
      <c r="E250" s="40"/>
      <c r="F250" s="209" t="s">
        <v>424</v>
      </c>
      <c r="G250" s="40"/>
      <c r="H250" s="40"/>
      <c r="I250" s="210"/>
      <c r="J250" s="40"/>
      <c r="K250" s="40"/>
      <c r="L250" s="44"/>
      <c r="M250" s="211"/>
      <c r="N250" s="212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122</v>
      </c>
      <c r="AU250" s="17" t="s">
        <v>79</v>
      </c>
    </row>
    <row r="251" s="2" customFormat="1">
      <c r="A251" s="38"/>
      <c r="B251" s="39"/>
      <c r="C251" s="40"/>
      <c r="D251" s="208" t="s">
        <v>169</v>
      </c>
      <c r="E251" s="40"/>
      <c r="F251" s="236" t="s">
        <v>426</v>
      </c>
      <c r="G251" s="40"/>
      <c r="H251" s="40"/>
      <c r="I251" s="210"/>
      <c r="J251" s="40"/>
      <c r="K251" s="40"/>
      <c r="L251" s="44"/>
      <c r="M251" s="211"/>
      <c r="N251" s="212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169</v>
      </c>
      <c r="AU251" s="17" t="s">
        <v>79</v>
      </c>
    </row>
    <row r="252" s="13" customFormat="1">
      <c r="A252" s="13"/>
      <c r="B252" s="225"/>
      <c r="C252" s="226"/>
      <c r="D252" s="208" t="s">
        <v>142</v>
      </c>
      <c r="E252" s="227" t="s">
        <v>19</v>
      </c>
      <c r="F252" s="228" t="s">
        <v>427</v>
      </c>
      <c r="G252" s="226"/>
      <c r="H252" s="229">
        <v>60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142</v>
      </c>
      <c r="AU252" s="235" t="s">
        <v>79</v>
      </c>
      <c r="AV252" s="13" t="s">
        <v>79</v>
      </c>
      <c r="AW252" s="13" t="s">
        <v>33</v>
      </c>
      <c r="AX252" s="13" t="s">
        <v>77</v>
      </c>
      <c r="AY252" s="235" t="s">
        <v>114</v>
      </c>
    </row>
    <row r="253" s="12" customFormat="1" ht="22.8" customHeight="1">
      <c r="A253" s="12"/>
      <c r="B253" s="181"/>
      <c r="C253" s="182"/>
      <c r="D253" s="183" t="s">
        <v>71</v>
      </c>
      <c r="E253" s="213" t="s">
        <v>120</v>
      </c>
      <c r="F253" s="213" t="s">
        <v>428</v>
      </c>
      <c r="G253" s="182"/>
      <c r="H253" s="182"/>
      <c r="I253" s="185"/>
      <c r="J253" s="214">
        <f>BK253</f>
        <v>0</v>
      </c>
      <c r="K253" s="182"/>
      <c r="L253" s="187"/>
      <c r="M253" s="188"/>
      <c r="N253" s="189"/>
      <c r="O253" s="189"/>
      <c r="P253" s="190">
        <f>SUM(P254:P283)</f>
        <v>0</v>
      </c>
      <c r="Q253" s="189"/>
      <c r="R253" s="190">
        <f>SUM(R254:R283)</f>
        <v>551.05745376000004</v>
      </c>
      <c r="S253" s="189"/>
      <c r="T253" s="191">
        <f>SUM(T254:T283)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2" t="s">
        <v>77</v>
      </c>
      <c r="AT253" s="193" t="s">
        <v>71</v>
      </c>
      <c r="AU253" s="193" t="s">
        <v>77</v>
      </c>
      <c r="AY253" s="192" t="s">
        <v>114</v>
      </c>
      <c r="BK253" s="194">
        <f>SUM(BK254:BK283)</f>
        <v>0</v>
      </c>
    </row>
    <row r="254" s="2" customFormat="1">
      <c r="A254" s="38"/>
      <c r="B254" s="39"/>
      <c r="C254" s="195" t="s">
        <v>429</v>
      </c>
      <c r="D254" s="195" t="s">
        <v>115</v>
      </c>
      <c r="E254" s="196" t="s">
        <v>430</v>
      </c>
      <c r="F254" s="197" t="s">
        <v>431</v>
      </c>
      <c r="G254" s="198" t="s">
        <v>175</v>
      </c>
      <c r="H254" s="199">
        <v>51.600000000000001</v>
      </c>
      <c r="I254" s="200"/>
      <c r="J254" s="201">
        <f>ROUND(I254*H254,2)</f>
        <v>0</v>
      </c>
      <c r="K254" s="197" t="s">
        <v>119</v>
      </c>
      <c r="L254" s="44"/>
      <c r="M254" s="202" t="s">
        <v>19</v>
      </c>
      <c r="N254" s="203" t="s">
        <v>43</v>
      </c>
      <c r="O254" s="84"/>
      <c r="P254" s="204">
        <f>O254*H254</f>
        <v>0</v>
      </c>
      <c r="Q254" s="204">
        <v>0.36798999999999998</v>
      </c>
      <c r="R254" s="204">
        <f>Q254*H254</f>
        <v>18.988284</v>
      </c>
      <c r="S254" s="204">
        <v>0</v>
      </c>
      <c r="T254" s="20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6" t="s">
        <v>120</v>
      </c>
      <c r="AT254" s="206" t="s">
        <v>115</v>
      </c>
      <c r="AU254" s="206" t="s">
        <v>79</v>
      </c>
      <c r="AY254" s="17" t="s">
        <v>114</v>
      </c>
      <c r="BE254" s="207">
        <f>IF(N254="základní",J254,0)</f>
        <v>0</v>
      </c>
      <c r="BF254" s="207">
        <f>IF(N254="snížená",J254,0)</f>
        <v>0</v>
      </c>
      <c r="BG254" s="207">
        <f>IF(N254="zákl. přenesená",J254,0)</f>
        <v>0</v>
      </c>
      <c r="BH254" s="207">
        <f>IF(N254="sníž. přenesená",J254,0)</f>
        <v>0</v>
      </c>
      <c r="BI254" s="207">
        <f>IF(N254="nulová",J254,0)</f>
        <v>0</v>
      </c>
      <c r="BJ254" s="17" t="s">
        <v>77</v>
      </c>
      <c r="BK254" s="207">
        <f>ROUND(I254*H254,2)</f>
        <v>0</v>
      </c>
      <c r="BL254" s="17" t="s">
        <v>120</v>
      </c>
      <c r="BM254" s="206" t="s">
        <v>432</v>
      </c>
    </row>
    <row r="255" s="2" customFormat="1">
      <c r="A255" s="38"/>
      <c r="B255" s="39"/>
      <c r="C255" s="40"/>
      <c r="D255" s="208" t="s">
        <v>122</v>
      </c>
      <c r="E255" s="40"/>
      <c r="F255" s="209" t="s">
        <v>433</v>
      </c>
      <c r="G255" s="40"/>
      <c r="H255" s="40"/>
      <c r="I255" s="210"/>
      <c r="J255" s="40"/>
      <c r="K255" s="40"/>
      <c r="L255" s="44"/>
      <c r="M255" s="211"/>
      <c r="N255" s="212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122</v>
      </c>
      <c r="AU255" s="17" t="s">
        <v>79</v>
      </c>
    </row>
    <row r="256" s="13" customFormat="1">
      <c r="A256" s="13"/>
      <c r="B256" s="225"/>
      <c r="C256" s="226"/>
      <c r="D256" s="208" t="s">
        <v>142</v>
      </c>
      <c r="E256" s="227" t="s">
        <v>19</v>
      </c>
      <c r="F256" s="228" t="s">
        <v>434</v>
      </c>
      <c r="G256" s="226"/>
      <c r="H256" s="229">
        <v>14.4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142</v>
      </c>
      <c r="AU256" s="235" t="s">
        <v>79</v>
      </c>
      <c r="AV256" s="13" t="s">
        <v>79</v>
      </c>
      <c r="AW256" s="13" t="s">
        <v>33</v>
      </c>
      <c r="AX256" s="13" t="s">
        <v>72</v>
      </c>
      <c r="AY256" s="235" t="s">
        <v>114</v>
      </c>
    </row>
    <row r="257" s="13" customFormat="1">
      <c r="A257" s="13"/>
      <c r="B257" s="225"/>
      <c r="C257" s="226"/>
      <c r="D257" s="208" t="s">
        <v>142</v>
      </c>
      <c r="E257" s="227" t="s">
        <v>19</v>
      </c>
      <c r="F257" s="228" t="s">
        <v>435</v>
      </c>
      <c r="G257" s="226"/>
      <c r="H257" s="229">
        <v>18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142</v>
      </c>
      <c r="AU257" s="235" t="s">
        <v>79</v>
      </c>
      <c r="AV257" s="13" t="s">
        <v>79</v>
      </c>
      <c r="AW257" s="13" t="s">
        <v>33</v>
      </c>
      <c r="AX257" s="13" t="s">
        <v>72</v>
      </c>
      <c r="AY257" s="235" t="s">
        <v>114</v>
      </c>
    </row>
    <row r="258" s="13" customFormat="1">
      <c r="A258" s="13"/>
      <c r="B258" s="225"/>
      <c r="C258" s="226"/>
      <c r="D258" s="208" t="s">
        <v>142</v>
      </c>
      <c r="E258" s="227" t="s">
        <v>19</v>
      </c>
      <c r="F258" s="228" t="s">
        <v>436</v>
      </c>
      <c r="G258" s="226"/>
      <c r="H258" s="229">
        <v>14.4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142</v>
      </c>
      <c r="AU258" s="235" t="s">
        <v>79</v>
      </c>
      <c r="AV258" s="13" t="s">
        <v>79</v>
      </c>
      <c r="AW258" s="13" t="s">
        <v>33</v>
      </c>
      <c r="AX258" s="13" t="s">
        <v>72</v>
      </c>
      <c r="AY258" s="235" t="s">
        <v>114</v>
      </c>
    </row>
    <row r="259" s="13" customFormat="1">
      <c r="A259" s="13"/>
      <c r="B259" s="225"/>
      <c r="C259" s="226"/>
      <c r="D259" s="208" t="s">
        <v>142</v>
      </c>
      <c r="E259" s="227" t="s">
        <v>19</v>
      </c>
      <c r="F259" s="228" t="s">
        <v>437</v>
      </c>
      <c r="G259" s="226"/>
      <c r="H259" s="229">
        <v>4.7999999999999998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142</v>
      </c>
      <c r="AU259" s="235" t="s">
        <v>79</v>
      </c>
      <c r="AV259" s="13" t="s">
        <v>79</v>
      </c>
      <c r="AW259" s="13" t="s">
        <v>33</v>
      </c>
      <c r="AX259" s="13" t="s">
        <v>72</v>
      </c>
      <c r="AY259" s="235" t="s">
        <v>114</v>
      </c>
    </row>
    <row r="260" s="14" customFormat="1">
      <c r="A260" s="14"/>
      <c r="B260" s="237"/>
      <c r="C260" s="238"/>
      <c r="D260" s="208" t="s">
        <v>142</v>
      </c>
      <c r="E260" s="239" t="s">
        <v>19</v>
      </c>
      <c r="F260" s="240" t="s">
        <v>209</v>
      </c>
      <c r="G260" s="238"/>
      <c r="H260" s="241">
        <v>51.600000000000001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142</v>
      </c>
      <c r="AU260" s="247" t="s">
        <v>79</v>
      </c>
      <c r="AV260" s="14" t="s">
        <v>120</v>
      </c>
      <c r="AW260" s="14" t="s">
        <v>33</v>
      </c>
      <c r="AX260" s="14" t="s">
        <v>77</v>
      </c>
      <c r="AY260" s="247" t="s">
        <v>114</v>
      </c>
    </row>
    <row r="261" s="2" customFormat="1">
      <c r="A261" s="38"/>
      <c r="B261" s="39"/>
      <c r="C261" s="195" t="s">
        <v>438</v>
      </c>
      <c r="D261" s="195" t="s">
        <v>115</v>
      </c>
      <c r="E261" s="196" t="s">
        <v>439</v>
      </c>
      <c r="F261" s="197" t="s">
        <v>440</v>
      </c>
      <c r="G261" s="198" t="s">
        <v>175</v>
      </c>
      <c r="H261" s="199">
        <v>260</v>
      </c>
      <c r="I261" s="200"/>
      <c r="J261" s="201">
        <f>ROUND(I261*H261,2)</f>
        <v>0</v>
      </c>
      <c r="K261" s="197" t="s">
        <v>119</v>
      </c>
      <c r="L261" s="44"/>
      <c r="M261" s="202" t="s">
        <v>19</v>
      </c>
      <c r="N261" s="203" t="s">
        <v>43</v>
      </c>
      <c r="O261" s="84"/>
      <c r="P261" s="204">
        <f>O261*H261</f>
        <v>0</v>
      </c>
      <c r="Q261" s="204">
        <v>0.49065999999999999</v>
      </c>
      <c r="R261" s="204">
        <f>Q261*H261</f>
        <v>127.57159999999999</v>
      </c>
      <c r="S261" s="204">
        <v>0</v>
      </c>
      <c r="T261" s="20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6" t="s">
        <v>120</v>
      </c>
      <c r="AT261" s="206" t="s">
        <v>115</v>
      </c>
      <c r="AU261" s="206" t="s">
        <v>79</v>
      </c>
      <c r="AY261" s="17" t="s">
        <v>114</v>
      </c>
      <c r="BE261" s="207">
        <f>IF(N261="základní",J261,0)</f>
        <v>0</v>
      </c>
      <c r="BF261" s="207">
        <f>IF(N261="snížená",J261,0)</f>
        <v>0</v>
      </c>
      <c r="BG261" s="207">
        <f>IF(N261="zákl. přenesená",J261,0)</f>
        <v>0</v>
      </c>
      <c r="BH261" s="207">
        <f>IF(N261="sníž. přenesená",J261,0)</f>
        <v>0</v>
      </c>
      <c r="BI261" s="207">
        <f>IF(N261="nulová",J261,0)</f>
        <v>0</v>
      </c>
      <c r="BJ261" s="17" t="s">
        <v>77</v>
      </c>
      <c r="BK261" s="207">
        <f>ROUND(I261*H261,2)</f>
        <v>0</v>
      </c>
      <c r="BL261" s="17" t="s">
        <v>120</v>
      </c>
      <c r="BM261" s="206" t="s">
        <v>441</v>
      </c>
    </row>
    <row r="262" s="2" customFormat="1">
      <c r="A262" s="38"/>
      <c r="B262" s="39"/>
      <c r="C262" s="40"/>
      <c r="D262" s="208" t="s">
        <v>122</v>
      </c>
      <c r="E262" s="40"/>
      <c r="F262" s="209" t="s">
        <v>442</v>
      </c>
      <c r="G262" s="40"/>
      <c r="H262" s="40"/>
      <c r="I262" s="210"/>
      <c r="J262" s="40"/>
      <c r="K262" s="40"/>
      <c r="L262" s="44"/>
      <c r="M262" s="211"/>
      <c r="N262" s="212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122</v>
      </c>
      <c r="AU262" s="17" t="s">
        <v>79</v>
      </c>
    </row>
    <row r="263" s="13" customFormat="1">
      <c r="A263" s="13"/>
      <c r="B263" s="225"/>
      <c r="C263" s="226"/>
      <c r="D263" s="208" t="s">
        <v>142</v>
      </c>
      <c r="E263" s="227" t="s">
        <v>19</v>
      </c>
      <c r="F263" s="228" t="s">
        <v>443</v>
      </c>
      <c r="G263" s="226"/>
      <c r="H263" s="229">
        <v>260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142</v>
      </c>
      <c r="AU263" s="235" t="s">
        <v>79</v>
      </c>
      <c r="AV263" s="13" t="s">
        <v>79</v>
      </c>
      <c r="AW263" s="13" t="s">
        <v>33</v>
      </c>
      <c r="AX263" s="13" t="s">
        <v>72</v>
      </c>
      <c r="AY263" s="235" t="s">
        <v>114</v>
      </c>
    </row>
    <row r="264" s="14" customFormat="1">
      <c r="A264" s="14"/>
      <c r="B264" s="237"/>
      <c r="C264" s="238"/>
      <c r="D264" s="208" t="s">
        <v>142</v>
      </c>
      <c r="E264" s="239" t="s">
        <v>19</v>
      </c>
      <c r="F264" s="240" t="s">
        <v>209</v>
      </c>
      <c r="G264" s="238"/>
      <c r="H264" s="241">
        <v>260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142</v>
      </c>
      <c r="AU264" s="247" t="s">
        <v>79</v>
      </c>
      <c r="AV264" s="14" t="s">
        <v>120</v>
      </c>
      <c r="AW264" s="14" t="s">
        <v>33</v>
      </c>
      <c r="AX264" s="14" t="s">
        <v>77</v>
      </c>
      <c r="AY264" s="247" t="s">
        <v>114</v>
      </c>
    </row>
    <row r="265" s="2" customFormat="1">
      <c r="A265" s="38"/>
      <c r="B265" s="39"/>
      <c r="C265" s="195" t="s">
        <v>444</v>
      </c>
      <c r="D265" s="195" t="s">
        <v>115</v>
      </c>
      <c r="E265" s="196" t="s">
        <v>445</v>
      </c>
      <c r="F265" s="197" t="s">
        <v>446</v>
      </c>
      <c r="G265" s="198" t="s">
        <v>205</v>
      </c>
      <c r="H265" s="199">
        <v>24.096</v>
      </c>
      <c r="I265" s="200"/>
      <c r="J265" s="201">
        <f>ROUND(I265*H265,2)</f>
        <v>0</v>
      </c>
      <c r="K265" s="197" t="s">
        <v>119</v>
      </c>
      <c r="L265" s="44"/>
      <c r="M265" s="202" t="s">
        <v>19</v>
      </c>
      <c r="N265" s="203" t="s">
        <v>43</v>
      </c>
      <c r="O265" s="84"/>
      <c r="P265" s="204">
        <f>O265*H265</f>
        <v>0</v>
      </c>
      <c r="Q265" s="204">
        <v>2.83331</v>
      </c>
      <c r="R265" s="204">
        <f>Q265*H265</f>
        <v>68.271437759999998</v>
      </c>
      <c r="S265" s="204">
        <v>0</v>
      </c>
      <c r="T265" s="20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6" t="s">
        <v>120</v>
      </c>
      <c r="AT265" s="206" t="s">
        <v>115</v>
      </c>
      <c r="AU265" s="206" t="s">
        <v>79</v>
      </c>
      <c r="AY265" s="17" t="s">
        <v>114</v>
      </c>
      <c r="BE265" s="207">
        <f>IF(N265="základní",J265,0)</f>
        <v>0</v>
      </c>
      <c r="BF265" s="207">
        <f>IF(N265="snížená",J265,0)</f>
        <v>0</v>
      </c>
      <c r="BG265" s="207">
        <f>IF(N265="zákl. přenesená",J265,0)</f>
        <v>0</v>
      </c>
      <c r="BH265" s="207">
        <f>IF(N265="sníž. přenesená",J265,0)</f>
        <v>0</v>
      </c>
      <c r="BI265" s="207">
        <f>IF(N265="nulová",J265,0)</f>
        <v>0</v>
      </c>
      <c r="BJ265" s="17" t="s">
        <v>77</v>
      </c>
      <c r="BK265" s="207">
        <f>ROUND(I265*H265,2)</f>
        <v>0</v>
      </c>
      <c r="BL265" s="17" t="s">
        <v>120</v>
      </c>
      <c r="BM265" s="206" t="s">
        <v>447</v>
      </c>
    </row>
    <row r="266" s="2" customFormat="1">
      <c r="A266" s="38"/>
      <c r="B266" s="39"/>
      <c r="C266" s="40"/>
      <c r="D266" s="208" t="s">
        <v>122</v>
      </c>
      <c r="E266" s="40"/>
      <c r="F266" s="209" t="s">
        <v>448</v>
      </c>
      <c r="G266" s="40"/>
      <c r="H266" s="40"/>
      <c r="I266" s="210"/>
      <c r="J266" s="40"/>
      <c r="K266" s="40"/>
      <c r="L266" s="44"/>
      <c r="M266" s="211"/>
      <c r="N266" s="212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122</v>
      </c>
      <c r="AU266" s="17" t="s">
        <v>79</v>
      </c>
    </row>
    <row r="267" s="13" customFormat="1">
      <c r="A267" s="13"/>
      <c r="B267" s="225"/>
      <c r="C267" s="226"/>
      <c r="D267" s="208" t="s">
        <v>142</v>
      </c>
      <c r="E267" s="227" t="s">
        <v>19</v>
      </c>
      <c r="F267" s="228" t="s">
        <v>449</v>
      </c>
      <c r="G267" s="226"/>
      <c r="H267" s="229">
        <v>1.1519999999999999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142</v>
      </c>
      <c r="AU267" s="235" t="s">
        <v>79</v>
      </c>
      <c r="AV267" s="13" t="s">
        <v>79</v>
      </c>
      <c r="AW267" s="13" t="s">
        <v>33</v>
      </c>
      <c r="AX267" s="13" t="s">
        <v>72</v>
      </c>
      <c r="AY267" s="235" t="s">
        <v>114</v>
      </c>
    </row>
    <row r="268" s="13" customFormat="1">
      <c r="A268" s="13"/>
      <c r="B268" s="225"/>
      <c r="C268" s="226"/>
      <c r="D268" s="208" t="s">
        <v>142</v>
      </c>
      <c r="E268" s="227" t="s">
        <v>19</v>
      </c>
      <c r="F268" s="228" t="s">
        <v>450</v>
      </c>
      <c r="G268" s="226"/>
      <c r="H268" s="229">
        <v>1.44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142</v>
      </c>
      <c r="AU268" s="235" t="s">
        <v>79</v>
      </c>
      <c r="AV268" s="13" t="s">
        <v>79</v>
      </c>
      <c r="AW268" s="13" t="s">
        <v>33</v>
      </c>
      <c r="AX268" s="13" t="s">
        <v>72</v>
      </c>
      <c r="AY268" s="235" t="s">
        <v>114</v>
      </c>
    </row>
    <row r="269" s="13" customFormat="1">
      <c r="A269" s="13"/>
      <c r="B269" s="225"/>
      <c r="C269" s="226"/>
      <c r="D269" s="208" t="s">
        <v>142</v>
      </c>
      <c r="E269" s="227" t="s">
        <v>19</v>
      </c>
      <c r="F269" s="228" t="s">
        <v>451</v>
      </c>
      <c r="G269" s="226"/>
      <c r="H269" s="229">
        <v>1.1519999999999999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142</v>
      </c>
      <c r="AU269" s="235" t="s">
        <v>79</v>
      </c>
      <c r="AV269" s="13" t="s">
        <v>79</v>
      </c>
      <c r="AW269" s="13" t="s">
        <v>33</v>
      </c>
      <c r="AX269" s="13" t="s">
        <v>72</v>
      </c>
      <c r="AY269" s="235" t="s">
        <v>114</v>
      </c>
    </row>
    <row r="270" s="13" customFormat="1">
      <c r="A270" s="13"/>
      <c r="B270" s="225"/>
      <c r="C270" s="226"/>
      <c r="D270" s="208" t="s">
        <v>142</v>
      </c>
      <c r="E270" s="227" t="s">
        <v>19</v>
      </c>
      <c r="F270" s="228" t="s">
        <v>452</v>
      </c>
      <c r="G270" s="226"/>
      <c r="H270" s="229">
        <v>1.1519999999999999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142</v>
      </c>
      <c r="AU270" s="235" t="s">
        <v>79</v>
      </c>
      <c r="AV270" s="13" t="s">
        <v>79</v>
      </c>
      <c r="AW270" s="13" t="s">
        <v>33</v>
      </c>
      <c r="AX270" s="13" t="s">
        <v>72</v>
      </c>
      <c r="AY270" s="235" t="s">
        <v>114</v>
      </c>
    </row>
    <row r="271" s="13" customFormat="1">
      <c r="A271" s="13"/>
      <c r="B271" s="225"/>
      <c r="C271" s="226"/>
      <c r="D271" s="208" t="s">
        <v>142</v>
      </c>
      <c r="E271" s="227" t="s">
        <v>19</v>
      </c>
      <c r="F271" s="228" t="s">
        <v>453</v>
      </c>
      <c r="G271" s="226"/>
      <c r="H271" s="229">
        <v>19.199999999999999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142</v>
      </c>
      <c r="AU271" s="235" t="s">
        <v>79</v>
      </c>
      <c r="AV271" s="13" t="s">
        <v>79</v>
      </c>
      <c r="AW271" s="13" t="s">
        <v>33</v>
      </c>
      <c r="AX271" s="13" t="s">
        <v>72</v>
      </c>
      <c r="AY271" s="235" t="s">
        <v>114</v>
      </c>
    </row>
    <row r="272" s="14" customFormat="1">
      <c r="A272" s="14"/>
      <c r="B272" s="237"/>
      <c r="C272" s="238"/>
      <c r="D272" s="208" t="s">
        <v>142</v>
      </c>
      <c r="E272" s="239" t="s">
        <v>19</v>
      </c>
      <c r="F272" s="240" t="s">
        <v>209</v>
      </c>
      <c r="G272" s="238"/>
      <c r="H272" s="241">
        <v>24.096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142</v>
      </c>
      <c r="AU272" s="247" t="s">
        <v>79</v>
      </c>
      <c r="AV272" s="14" t="s">
        <v>120</v>
      </c>
      <c r="AW272" s="14" t="s">
        <v>33</v>
      </c>
      <c r="AX272" s="14" t="s">
        <v>77</v>
      </c>
      <c r="AY272" s="247" t="s">
        <v>114</v>
      </c>
    </row>
    <row r="273" s="2" customFormat="1">
      <c r="A273" s="38"/>
      <c r="B273" s="39"/>
      <c r="C273" s="195" t="s">
        <v>454</v>
      </c>
      <c r="D273" s="195" t="s">
        <v>115</v>
      </c>
      <c r="E273" s="196" t="s">
        <v>455</v>
      </c>
      <c r="F273" s="197" t="s">
        <v>456</v>
      </c>
      <c r="G273" s="198" t="s">
        <v>175</v>
      </c>
      <c r="H273" s="199">
        <v>51.600000000000001</v>
      </c>
      <c r="I273" s="200"/>
      <c r="J273" s="201">
        <f>ROUND(I273*H273,2)</f>
        <v>0</v>
      </c>
      <c r="K273" s="197" t="s">
        <v>119</v>
      </c>
      <c r="L273" s="44"/>
      <c r="M273" s="202" t="s">
        <v>19</v>
      </c>
      <c r="N273" s="203" t="s">
        <v>43</v>
      </c>
      <c r="O273" s="84"/>
      <c r="P273" s="204">
        <f>O273*H273</f>
        <v>0</v>
      </c>
      <c r="Q273" s="204">
        <v>0.82326999999999995</v>
      </c>
      <c r="R273" s="204">
        <f>Q273*H273</f>
        <v>42.480731999999996</v>
      </c>
      <c r="S273" s="204">
        <v>0</v>
      </c>
      <c r="T273" s="20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06" t="s">
        <v>120</v>
      </c>
      <c r="AT273" s="206" t="s">
        <v>115</v>
      </c>
      <c r="AU273" s="206" t="s">
        <v>79</v>
      </c>
      <c r="AY273" s="17" t="s">
        <v>114</v>
      </c>
      <c r="BE273" s="207">
        <f>IF(N273="základní",J273,0)</f>
        <v>0</v>
      </c>
      <c r="BF273" s="207">
        <f>IF(N273="snížená",J273,0)</f>
        <v>0</v>
      </c>
      <c r="BG273" s="207">
        <f>IF(N273="zákl. přenesená",J273,0)</f>
        <v>0</v>
      </c>
      <c r="BH273" s="207">
        <f>IF(N273="sníž. přenesená",J273,0)</f>
        <v>0</v>
      </c>
      <c r="BI273" s="207">
        <f>IF(N273="nulová",J273,0)</f>
        <v>0</v>
      </c>
      <c r="BJ273" s="17" t="s">
        <v>77</v>
      </c>
      <c r="BK273" s="207">
        <f>ROUND(I273*H273,2)</f>
        <v>0</v>
      </c>
      <c r="BL273" s="17" t="s">
        <v>120</v>
      </c>
      <c r="BM273" s="206" t="s">
        <v>457</v>
      </c>
    </row>
    <row r="274" s="2" customFormat="1">
      <c r="A274" s="38"/>
      <c r="B274" s="39"/>
      <c r="C274" s="40"/>
      <c r="D274" s="208" t="s">
        <v>122</v>
      </c>
      <c r="E274" s="40"/>
      <c r="F274" s="209" t="s">
        <v>458</v>
      </c>
      <c r="G274" s="40"/>
      <c r="H274" s="40"/>
      <c r="I274" s="210"/>
      <c r="J274" s="40"/>
      <c r="K274" s="40"/>
      <c r="L274" s="44"/>
      <c r="M274" s="211"/>
      <c r="N274" s="212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122</v>
      </c>
      <c r="AU274" s="17" t="s">
        <v>79</v>
      </c>
    </row>
    <row r="275" s="13" customFormat="1">
      <c r="A275" s="13"/>
      <c r="B275" s="225"/>
      <c r="C275" s="226"/>
      <c r="D275" s="208" t="s">
        <v>142</v>
      </c>
      <c r="E275" s="227" t="s">
        <v>19</v>
      </c>
      <c r="F275" s="228" t="s">
        <v>434</v>
      </c>
      <c r="G275" s="226"/>
      <c r="H275" s="229">
        <v>14.4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142</v>
      </c>
      <c r="AU275" s="235" t="s">
        <v>79</v>
      </c>
      <c r="AV275" s="13" t="s">
        <v>79</v>
      </c>
      <c r="AW275" s="13" t="s">
        <v>33</v>
      </c>
      <c r="AX275" s="13" t="s">
        <v>72</v>
      </c>
      <c r="AY275" s="235" t="s">
        <v>114</v>
      </c>
    </row>
    <row r="276" s="13" customFormat="1">
      <c r="A276" s="13"/>
      <c r="B276" s="225"/>
      <c r="C276" s="226"/>
      <c r="D276" s="208" t="s">
        <v>142</v>
      </c>
      <c r="E276" s="227" t="s">
        <v>19</v>
      </c>
      <c r="F276" s="228" t="s">
        <v>435</v>
      </c>
      <c r="G276" s="226"/>
      <c r="H276" s="229">
        <v>18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142</v>
      </c>
      <c r="AU276" s="235" t="s">
        <v>79</v>
      </c>
      <c r="AV276" s="13" t="s">
        <v>79</v>
      </c>
      <c r="AW276" s="13" t="s">
        <v>33</v>
      </c>
      <c r="AX276" s="13" t="s">
        <v>72</v>
      </c>
      <c r="AY276" s="235" t="s">
        <v>114</v>
      </c>
    </row>
    <row r="277" s="13" customFormat="1">
      <c r="A277" s="13"/>
      <c r="B277" s="225"/>
      <c r="C277" s="226"/>
      <c r="D277" s="208" t="s">
        <v>142</v>
      </c>
      <c r="E277" s="227" t="s">
        <v>19</v>
      </c>
      <c r="F277" s="228" t="s">
        <v>436</v>
      </c>
      <c r="G277" s="226"/>
      <c r="H277" s="229">
        <v>14.4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142</v>
      </c>
      <c r="AU277" s="235" t="s">
        <v>79</v>
      </c>
      <c r="AV277" s="13" t="s">
        <v>79</v>
      </c>
      <c r="AW277" s="13" t="s">
        <v>33</v>
      </c>
      <c r="AX277" s="13" t="s">
        <v>72</v>
      </c>
      <c r="AY277" s="235" t="s">
        <v>114</v>
      </c>
    </row>
    <row r="278" s="13" customFormat="1">
      <c r="A278" s="13"/>
      <c r="B278" s="225"/>
      <c r="C278" s="226"/>
      <c r="D278" s="208" t="s">
        <v>142</v>
      </c>
      <c r="E278" s="227" t="s">
        <v>19</v>
      </c>
      <c r="F278" s="228" t="s">
        <v>437</v>
      </c>
      <c r="G278" s="226"/>
      <c r="H278" s="229">
        <v>4.7999999999999998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142</v>
      </c>
      <c r="AU278" s="235" t="s">
        <v>79</v>
      </c>
      <c r="AV278" s="13" t="s">
        <v>79</v>
      </c>
      <c r="AW278" s="13" t="s">
        <v>33</v>
      </c>
      <c r="AX278" s="13" t="s">
        <v>72</v>
      </c>
      <c r="AY278" s="235" t="s">
        <v>114</v>
      </c>
    </row>
    <row r="279" s="14" customFormat="1">
      <c r="A279" s="14"/>
      <c r="B279" s="237"/>
      <c r="C279" s="238"/>
      <c r="D279" s="208" t="s">
        <v>142</v>
      </c>
      <c r="E279" s="239" t="s">
        <v>19</v>
      </c>
      <c r="F279" s="240" t="s">
        <v>209</v>
      </c>
      <c r="G279" s="238"/>
      <c r="H279" s="241">
        <v>51.600000000000001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142</v>
      </c>
      <c r="AU279" s="247" t="s">
        <v>79</v>
      </c>
      <c r="AV279" s="14" t="s">
        <v>120</v>
      </c>
      <c r="AW279" s="14" t="s">
        <v>33</v>
      </c>
      <c r="AX279" s="14" t="s">
        <v>77</v>
      </c>
      <c r="AY279" s="247" t="s">
        <v>114</v>
      </c>
    </row>
    <row r="280" s="2" customFormat="1">
      <c r="A280" s="38"/>
      <c r="B280" s="39"/>
      <c r="C280" s="195" t="s">
        <v>459</v>
      </c>
      <c r="D280" s="195" t="s">
        <v>115</v>
      </c>
      <c r="E280" s="196" t="s">
        <v>460</v>
      </c>
      <c r="F280" s="197" t="s">
        <v>461</v>
      </c>
      <c r="G280" s="198" t="s">
        <v>175</v>
      </c>
      <c r="H280" s="199">
        <v>260</v>
      </c>
      <c r="I280" s="200"/>
      <c r="J280" s="201">
        <f>ROUND(I280*H280,2)</f>
        <v>0</v>
      </c>
      <c r="K280" s="197" t="s">
        <v>119</v>
      </c>
      <c r="L280" s="44"/>
      <c r="M280" s="202" t="s">
        <v>19</v>
      </c>
      <c r="N280" s="203" t="s">
        <v>43</v>
      </c>
      <c r="O280" s="84"/>
      <c r="P280" s="204">
        <f>O280*H280</f>
        <v>0</v>
      </c>
      <c r="Q280" s="204">
        <v>1.1297900000000001</v>
      </c>
      <c r="R280" s="204">
        <f>Q280*H280</f>
        <v>293.74540000000002</v>
      </c>
      <c r="S280" s="204">
        <v>0</v>
      </c>
      <c r="T280" s="20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6" t="s">
        <v>120</v>
      </c>
      <c r="AT280" s="206" t="s">
        <v>115</v>
      </c>
      <c r="AU280" s="206" t="s">
        <v>79</v>
      </c>
      <c r="AY280" s="17" t="s">
        <v>114</v>
      </c>
      <c r="BE280" s="207">
        <f>IF(N280="základní",J280,0)</f>
        <v>0</v>
      </c>
      <c r="BF280" s="207">
        <f>IF(N280="snížená",J280,0)</f>
        <v>0</v>
      </c>
      <c r="BG280" s="207">
        <f>IF(N280="zákl. přenesená",J280,0)</f>
        <v>0</v>
      </c>
      <c r="BH280" s="207">
        <f>IF(N280="sníž. přenesená",J280,0)</f>
        <v>0</v>
      </c>
      <c r="BI280" s="207">
        <f>IF(N280="nulová",J280,0)</f>
        <v>0</v>
      </c>
      <c r="BJ280" s="17" t="s">
        <v>77</v>
      </c>
      <c r="BK280" s="207">
        <f>ROUND(I280*H280,2)</f>
        <v>0</v>
      </c>
      <c r="BL280" s="17" t="s">
        <v>120</v>
      </c>
      <c r="BM280" s="206" t="s">
        <v>462</v>
      </c>
    </row>
    <row r="281" s="2" customFormat="1">
      <c r="A281" s="38"/>
      <c r="B281" s="39"/>
      <c r="C281" s="40"/>
      <c r="D281" s="208" t="s">
        <v>122</v>
      </c>
      <c r="E281" s="40"/>
      <c r="F281" s="209" t="s">
        <v>463</v>
      </c>
      <c r="G281" s="40"/>
      <c r="H281" s="40"/>
      <c r="I281" s="210"/>
      <c r="J281" s="40"/>
      <c r="K281" s="40"/>
      <c r="L281" s="44"/>
      <c r="M281" s="211"/>
      <c r="N281" s="212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122</v>
      </c>
      <c r="AU281" s="17" t="s">
        <v>79</v>
      </c>
    </row>
    <row r="282" s="13" customFormat="1">
      <c r="A282" s="13"/>
      <c r="B282" s="225"/>
      <c r="C282" s="226"/>
      <c r="D282" s="208" t="s">
        <v>142</v>
      </c>
      <c r="E282" s="227" t="s">
        <v>19</v>
      </c>
      <c r="F282" s="228" t="s">
        <v>443</v>
      </c>
      <c r="G282" s="226"/>
      <c r="H282" s="229">
        <v>260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142</v>
      </c>
      <c r="AU282" s="235" t="s">
        <v>79</v>
      </c>
      <c r="AV282" s="13" t="s">
        <v>79</v>
      </c>
      <c r="AW282" s="13" t="s">
        <v>33</v>
      </c>
      <c r="AX282" s="13" t="s">
        <v>72</v>
      </c>
      <c r="AY282" s="235" t="s">
        <v>114</v>
      </c>
    </row>
    <row r="283" s="14" customFormat="1">
      <c r="A283" s="14"/>
      <c r="B283" s="237"/>
      <c r="C283" s="238"/>
      <c r="D283" s="208" t="s">
        <v>142</v>
      </c>
      <c r="E283" s="239" t="s">
        <v>19</v>
      </c>
      <c r="F283" s="240" t="s">
        <v>209</v>
      </c>
      <c r="G283" s="238"/>
      <c r="H283" s="241">
        <v>260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7" t="s">
        <v>142</v>
      </c>
      <c r="AU283" s="247" t="s">
        <v>79</v>
      </c>
      <c r="AV283" s="14" t="s">
        <v>120</v>
      </c>
      <c r="AW283" s="14" t="s">
        <v>33</v>
      </c>
      <c r="AX283" s="14" t="s">
        <v>77</v>
      </c>
      <c r="AY283" s="247" t="s">
        <v>114</v>
      </c>
    </row>
    <row r="284" s="12" customFormat="1" ht="22.8" customHeight="1">
      <c r="A284" s="12"/>
      <c r="B284" s="181"/>
      <c r="C284" s="182"/>
      <c r="D284" s="183" t="s">
        <v>71</v>
      </c>
      <c r="E284" s="213" t="s">
        <v>144</v>
      </c>
      <c r="F284" s="213" t="s">
        <v>464</v>
      </c>
      <c r="G284" s="182"/>
      <c r="H284" s="182"/>
      <c r="I284" s="185"/>
      <c r="J284" s="214">
        <f>BK284</f>
        <v>0</v>
      </c>
      <c r="K284" s="182"/>
      <c r="L284" s="187"/>
      <c r="M284" s="188"/>
      <c r="N284" s="189"/>
      <c r="O284" s="189"/>
      <c r="P284" s="190">
        <f>SUM(P285:P363)</f>
        <v>0</v>
      </c>
      <c r="Q284" s="189"/>
      <c r="R284" s="190">
        <f>SUM(R285:R363)</f>
        <v>1462.6031860000003</v>
      </c>
      <c r="S284" s="189"/>
      <c r="T284" s="191">
        <f>SUM(T285:T363)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2" t="s">
        <v>77</v>
      </c>
      <c r="AT284" s="193" t="s">
        <v>71</v>
      </c>
      <c r="AU284" s="193" t="s">
        <v>77</v>
      </c>
      <c r="AY284" s="192" t="s">
        <v>114</v>
      </c>
      <c r="BK284" s="194">
        <f>SUM(BK285:BK363)</f>
        <v>0</v>
      </c>
    </row>
    <row r="285" s="2" customFormat="1">
      <c r="A285" s="38"/>
      <c r="B285" s="39"/>
      <c r="C285" s="195" t="s">
        <v>465</v>
      </c>
      <c r="D285" s="195" t="s">
        <v>115</v>
      </c>
      <c r="E285" s="196" t="s">
        <v>466</v>
      </c>
      <c r="F285" s="197" t="s">
        <v>467</v>
      </c>
      <c r="G285" s="198" t="s">
        <v>175</v>
      </c>
      <c r="H285" s="199">
        <v>27459.080000000002</v>
      </c>
      <c r="I285" s="200"/>
      <c r="J285" s="201">
        <f>ROUND(I285*H285,2)</f>
        <v>0</v>
      </c>
      <c r="K285" s="197" t="s">
        <v>119</v>
      </c>
      <c r="L285" s="44"/>
      <c r="M285" s="202" t="s">
        <v>19</v>
      </c>
      <c r="N285" s="203" t="s">
        <v>43</v>
      </c>
      <c r="O285" s="84"/>
      <c r="P285" s="204">
        <f>O285*H285</f>
        <v>0</v>
      </c>
      <c r="Q285" s="204">
        <v>0</v>
      </c>
      <c r="R285" s="204">
        <f>Q285*H285</f>
        <v>0</v>
      </c>
      <c r="S285" s="204">
        <v>0</v>
      </c>
      <c r="T285" s="20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6" t="s">
        <v>120</v>
      </c>
      <c r="AT285" s="206" t="s">
        <v>115</v>
      </c>
      <c r="AU285" s="206" t="s">
        <v>79</v>
      </c>
      <c r="AY285" s="17" t="s">
        <v>114</v>
      </c>
      <c r="BE285" s="207">
        <f>IF(N285="základní",J285,0)</f>
        <v>0</v>
      </c>
      <c r="BF285" s="207">
        <f>IF(N285="snížená",J285,0)</f>
        <v>0</v>
      </c>
      <c r="BG285" s="207">
        <f>IF(N285="zákl. přenesená",J285,0)</f>
        <v>0</v>
      </c>
      <c r="BH285" s="207">
        <f>IF(N285="sníž. přenesená",J285,0)</f>
        <v>0</v>
      </c>
      <c r="BI285" s="207">
        <f>IF(N285="nulová",J285,0)</f>
        <v>0</v>
      </c>
      <c r="BJ285" s="17" t="s">
        <v>77</v>
      </c>
      <c r="BK285" s="207">
        <f>ROUND(I285*H285,2)</f>
        <v>0</v>
      </c>
      <c r="BL285" s="17" t="s">
        <v>120</v>
      </c>
      <c r="BM285" s="206" t="s">
        <v>468</v>
      </c>
    </row>
    <row r="286" s="2" customFormat="1">
      <c r="A286" s="38"/>
      <c r="B286" s="39"/>
      <c r="C286" s="40"/>
      <c r="D286" s="208" t="s">
        <v>122</v>
      </c>
      <c r="E286" s="40"/>
      <c r="F286" s="209" t="s">
        <v>469</v>
      </c>
      <c r="G286" s="40"/>
      <c r="H286" s="40"/>
      <c r="I286" s="210"/>
      <c r="J286" s="40"/>
      <c r="K286" s="40"/>
      <c r="L286" s="44"/>
      <c r="M286" s="211"/>
      <c r="N286" s="212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122</v>
      </c>
      <c r="AU286" s="17" t="s">
        <v>79</v>
      </c>
    </row>
    <row r="287" s="13" customFormat="1">
      <c r="A287" s="13"/>
      <c r="B287" s="225"/>
      <c r="C287" s="226"/>
      <c r="D287" s="208" t="s">
        <v>142</v>
      </c>
      <c r="E287" s="227" t="s">
        <v>19</v>
      </c>
      <c r="F287" s="228" t="s">
        <v>379</v>
      </c>
      <c r="G287" s="226"/>
      <c r="H287" s="229">
        <v>405.19999999999999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142</v>
      </c>
      <c r="AU287" s="235" t="s">
        <v>79</v>
      </c>
      <c r="AV287" s="13" t="s">
        <v>79</v>
      </c>
      <c r="AW287" s="13" t="s">
        <v>33</v>
      </c>
      <c r="AX287" s="13" t="s">
        <v>72</v>
      </c>
      <c r="AY287" s="235" t="s">
        <v>114</v>
      </c>
    </row>
    <row r="288" s="13" customFormat="1">
      <c r="A288" s="13"/>
      <c r="B288" s="225"/>
      <c r="C288" s="226"/>
      <c r="D288" s="208" t="s">
        <v>142</v>
      </c>
      <c r="E288" s="227" t="s">
        <v>19</v>
      </c>
      <c r="F288" s="228" t="s">
        <v>380</v>
      </c>
      <c r="G288" s="226"/>
      <c r="H288" s="229">
        <v>308.19999999999999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142</v>
      </c>
      <c r="AU288" s="235" t="s">
        <v>79</v>
      </c>
      <c r="AV288" s="13" t="s">
        <v>79</v>
      </c>
      <c r="AW288" s="13" t="s">
        <v>33</v>
      </c>
      <c r="AX288" s="13" t="s">
        <v>72</v>
      </c>
      <c r="AY288" s="235" t="s">
        <v>114</v>
      </c>
    </row>
    <row r="289" s="13" customFormat="1">
      <c r="A289" s="13"/>
      <c r="B289" s="225"/>
      <c r="C289" s="226"/>
      <c r="D289" s="208" t="s">
        <v>142</v>
      </c>
      <c r="E289" s="227" t="s">
        <v>19</v>
      </c>
      <c r="F289" s="228" t="s">
        <v>470</v>
      </c>
      <c r="G289" s="226"/>
      <c r="H289" s="229">
        <v>640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142</v>
      </c>
      <c r="AU289" s="235" t="s">
        <v>79</v>
      </c>
      <c r="AV289" s="13" t="s">
        <v>79</v>
      </c>
      <c r="AW289" s="13" t="s">
        <v>33</v>
      </c>
      <c r="AX289" s="13" t="s">
        <v>72</v>
      </c>
      <c r="AY289" s="235" t="s">
        <v>114</v>
      </c>
    </row>
    <row r="290" s="13" customFormat="1">
      <c r="A290" s="13"/>
      <c r="B290" s="225"/>
      <c r="C290" s="226"/>
      <c r="D290" s="208" t="s">
        <v>142</v>
      </c>
      <c r="E290" s="227" t="s">
        <v>19</v>
      </c>
      <c r="F290" s="228" t="s">
        <v>471</v>
      </c>
      <c r="G290" s="226"/>
      <c r="H290" s="229">
        <v>26105.68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142</v>
      </c>
      <c r="AU290" s="235" t="s">
        <v>79</v>
      </c>
      <c r="AV290" s="13" t="s">
        <v>79</v>
      </c>
      <c r="AW290" s="13" t="s">
        <v>33</v>
      </c>
      <c r="AX290" s="13" t="s">
        <v>72</v>
      </c>
      <c r="AY290" s="235" t="s">
        <v>114</v>
      </c>
    </row>
    <row r="291" s="14" customFormat="1">
      <c r="A291" s="14"/>
      <c r="B291" s="237"/>
      <c r="C291" s="238"/>
      <c r="D291" s="208" t="s">
        <v>142</v>
      </c>
      <c r="E291" s="239" t="s">
        <v>19</v>
      </c>
      <c r="F291" s="240" t="s">
        <v>209</v>
      </c>
      <c r="G291" s="238"/>
      <c r="H291" s="241">
        <v>27459.080000000002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7" t="s">
        <v>142</v>
      </c>
      <c r="AU291" s="247" t="s">
        <v>79</v>
      </c>
      <c r="AV291" s="14" t="s">
        <v>120</v>
      </c>
      <c r="AW291" s="14" t="s">
        <v>33</v>
      </c>
      <c r="AX291" s="14" t="s">
        <v>77</v>
      </c>
      <c r="AY291" s="247" t="s">
        <v>114</v>
      </c>
    </row>
    <row r="292" s="2" customFormat="1">
      <c r="A292" s="38"/>
      <c r="B292" s="39"/>
      <c r="C292" s="195" t="s">
        <v>472</v>
      </c>
      <c r="D292" s="195" t="s">
        <v>115</v>
      </c>
      <c r="E292" s="196" t="s">
        <v>473</v>
      </c>
      <c r="F292" s="197" t="s">
        <v>474</v>
      </c>
      <c r="G292" s="198" t="s">
        <v>175</v>
      </c>
      <c r="H292" s="199">
        <v>27459.080000000002</v>
      </c>
      <c r="I292" s="200"/>
      <c r="J292" s="201">
        <f>ROUND(I292*H292,2)</f>
        <v>0</v>
      </c>
      <c r="K292" s="197" t="s">
        <v>119</v>
      </c>
      <c r="L292" s="44"/>
      <c r="M292" s="202" t="s">
        <v>19</v>
      </c>
      <c r="N292" s="203" t="s">
        <v>43</v>
      </c>
      <c r="O292" s="84"/>
      <c r="P292" s="204">
        <f>O292*H292</f>
        <v>0</v>
      </c>
      <c r="Q292" s="204">
        <v>0</v>
      </c>
      <c r="R292" s="204">
        <f>Q292*H292</f>
        <v>0</v>
      </c>
      <c r="S292" s="204">
        <v>0</v>
      </c>
      <c r="T292" s="20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6" t="s">
        <v>120</v>
      </c>
      <c r="AT292" s="206" t="s">
        <v>115</v>
      </c>
      <c r="AU292" s="206" t="s">
        <v>79</v>
      </c>
      <c r="AY292" s="17" t="s">
        <v>114</v>
      </c>
      <c r="BE292" s="207">
        <f>IF(N292="základní",J292,0)</f>
        <v>0</v>
      </c>
      <c r="BF292" s="207">
        <f>IF(N292="snížená",J292,0)</f>
        <v>0</v>
      </c>
      <c r="BG292" s="207">
        <f>IF(N292="zákl. přenesená",J292,0)</f>
        <v>0</v>
      </c>
      <c r="BH292" s="207">
        <f>IF(N292="sníž. přenesená",J292,0)</f>
        <v>0</v>
      </c>
      <c r="BI292" s="207">
        <f>IF(N292="nulová",J292,0)</f>
        <v>0</v>
      </c>
      <c r="BJ292" s="17" t="s">
        <v>77</v>
      </c>
      <c r="BK292" s="207">
        <f>ROUND(I292*H292,2)</f>
        <v>0</v>
      </c>
      <c r="BL292" s="17" t="s">
        <v>120</v>
      </c>
      <c r="BM292" s="206" t="s">
        <v>475</v>
      </c>
    </row>
    <row r="293" s="2" customFormat="1">
      <c r="A293" s="38"/>
      <c r="B293" s="39"/>
      <c r="C293" s="40"/>
      <c r="D293" s="208" t="s">
        <v>122</v>
      </c>
      <c r="E293" s="40"/>
      <c r="F293" s="209" t="s">
        <v>476</v>
      </c>
      <c r="G293" s="40"/>
      <c r="H293" s="40"/>
      <c r="I293" s="210"/>
      <c r="J293" s="40"/>
      <c r="K293" s="40"/>
      <c r="L293" s="44"/>
      <c r="M293" s="211"/>
      <c r="N293" s="212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122</v>
      </c>
      <c r="AU293" s="17" t="s">
        <v>79</v>
      </c>
    </row>
    <row r="294" s="13" customFormat="1">
      <c r="A294" s="13"/>
      <c r="B294" s="225"/>
      <c r="C294" s="226"/>
      <c r="D294" s="208" t="s">
        <v>142</v>
      </c>
      <c r="E294" s="227" t="s">
        <v>19</v>
      </c>
      <c r="F294" s="228" t="s">
        <v>379</v>
      </c>
      <c r="G294" s="226"/>
      <c r="H294" s="229">
        <v>405.19999999999999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142</v>
      </c>
      <c r="AU294" s="235" t="s">
        <v>79</v>
      </c>
      <c r="AV294" s="13" t="s">
        <v>79</v>
      </c>
      <c r="AW294" s="13" t="s">
        <v>33</v>
      </c>
      <c r="AX294" s="13" t="s">
        <v>72</v>
      </c>
      <c r="AY294" s="235" t="s">
        <v>114</v>
      </c>
    </row>
    <row r="295" s="13" customFormat="1">
      <c r="A295" s="13"/>
      <c r="B295" s="225"/>
      <c r="C295" s="226"/>
      <c r="D295" s="208" t="s">
        <v>142</v>
      </c>
      <c r="E295" s="227" t="s">
        <v>19</v>
      </c>
      <c r="F295" s="228" t="s">
        <v>380</v>
      </c>
      <c r="G295" s="226"/>
      <c r="H295" s="229">
        <v>308.19999999999999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142</v>
      </c>
      <c r="AU295" s="235" t="s">
        <v>79</v>
      </c>
      <c r="AV295" s="13" t="s">
        <v>79</v>
      </c>
      <c r="AW295" s="13" t="s">
        <v>33</v>
      </c>
      <c r="AX295" s="13" t="s">
        <v>72</v>
      </c>
      <c r="AY295" s="235" t="s">
        <v>114</v>
      </c>
    </row>
    <row r="296" s="13" customFormat="1">
      <c r="A296" s="13"/>
      <c r="B296" s="225"/>
      <c r="C296" s="226"/>
      <c r="D296" s="208" t="s">
        <v>142</v>
      </c>
      <c r="E296" s="227" t="s">
        <v>19</v>
      </c>
      <c r="F296" s="228" t="s">
        <v>470</v>
      </c>
      <c r="G296" s="226"/>
      <c r="H296" s="229">
        <v>640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142</v>
      </c>
      <c r="AU296" s="235" t="s">
        <v>79</v>
      </c>
      <c r="AV296" s="13" t="s">
        <v>79</v>
      </c>
      <c r="AW296" s="13" t="s">
        <v>33</v>
      </c>
      <c r="AX296" s="13" t="s">
        <v>72</v>
      </c>
      <c r="AY296" s="235" t="s">
        <v>114</v>
      </c>
    </row>
    <row r="297" s="13" customFormat="1">
      <c r="A297" s="13"/>
      <c r="B297" s="225"/>
      <c r="C297" s="226"/>
      <c r="D297" s="208" t="s">
        <v>142</v>
      </c>
      <c r="E297" s="227" t="s">
        <v>19</v>
      </c>
      <c r="F297" s="228" t="s">
        <v>471</v>
      </c>
      <c r="G297" s="226"/>
      <c r="H297" s="229">
        <v>26105.68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142</v>
      </c>
      <c r="AU297" s="235" t="s">
        <v>79</v>
      </c>
      <c r="AV297" s="13" t="s">
        <v>79</v>
      </c>
      <c r="AW297" s="13" t="s">
        <v>33</v>
      </c>
      <c r="AX297" s="13" t="s">
        <v>72</v>
      </c>
      <c r="AY297" s="235" t="s">
        <v>114</v>
      </c>
    </row>
    <row r="298" s="14" customFormat="1">
      <c r="A298" s="14"/>
      <c r="B298" s="237"/>
      <c r="C298" s="238"/>
      <c r="D298" s="208" t="s">
        <v>142</v>
      </c>
      <c r="E298" s="239" t="s">
        <v>19</v>
      </c>
      <c r="F298" s="240" t="s">
        <v>209</v>
      </c>
      <c r="G298" s="238"/>
      <c r="H298" s="241">
        <v>27459.080000000002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142</v>
      </c>
      <c r="AU298" s="247" t="s">
        <v>79</v>
      </c>
      <c r="AV298" s="14" t="s">
        <v>120</v>
      </c>
      <c r="AW298" s="14" t="s">
        <v>33</v>
      </c>
      <c r="AX298" s="14" t="s">
        <v>77</v>
      </c>
      <c r="AY298" s="247" t="s">
        <v>114</v>
      </c>
    </row>
    <row r="299" s="2" customFormat="1" ht="16.5" customHeight="1">
      <c r="A299" s="38"/>
      <c r="B299" s="39"/>
      <c r="C299" s="195" t="s">
        <v>477</v>
      </c>
      <c r="D299" s="195" t="s">
        <v>115</v>
      </c>
      <c r="E299" s="196" t="s">
        <v>478</v>
      </c>
      <c r="F299" s="197" t="s">
        <v>479</v>
      </c>
      <c r="G299" s="198" t="s">
        <v>175</v>
      </c>
      <c r="H299" s="199">
        <v>27459.080000000002</v>
      </c>
      <c r="I299" s="200"/>
      <c r="J299" s="201">
        <f>ROUND(I299*H299,2)</f>
        <v>0</v>
      </c>
      <c r="K299" s="197" t="s">
        <v>119</v>
      </c>
      <c r="L299" s="44"/>
      <c r="M299" s="202" t="s">
        <v>19</v>
      </c>
      <c r="N299" s="203" t="s">
        <v>43</v>
      </c>
      <c r="O299" s="84"/>
      <c r="P299" s="204">
        <f>O299*H299</f>
        <v>0</v>
      </c>
      <c r="Q299" s="204">
        <v>0</v>
      </c>
      <c r="R299" s="204">
        <f>Q299*H299</f>
        <v>0</v>
      </c>
      <c r="S299" s="204">
        <v>0</v>
      </c>
      <c r="T299" s="20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06" t="s">
        <v>120</v>
      </c>
      <c r="AT299" s="206" t="s">
        <v>115</v>
      </c>
      <c r="AU299" s="206" t="s">
        <v>79</v>
      </c>
      <c r="AY299" s="17" t="s">
        <v>114</v>
      </c>
      <c r="BE299" s="207">
        <f>IF(N299="základní",J299,0)</f>
        <v>0</v>
      </c>
      <c r="BF299" s="207">
        <f>IF(N299="snížená",J299,0)</f>
        <v>0</v>
      </c>
      <c r="BG299" s="207">
        <f>IF(N299="zákl. přenesená",J299,0)</f>
        <v>0</v>
      </c>
      <c r="BH299" s="207">
        <f>IF(N299="sníž. přenesená",J299,0)</f>
        <v>0</v>
      </c>
      <c r="BI299" s="207">
        <f>IF(N299="nulová",J299,0)</f>
        <v>0</v>
      </c>
      <c r="BJ299" s="17" t="s">
        <v>77</v>
      </c>
      <c r="BK299" s="207">
        <f>ROUND(I299*H299,2)</f>
        <v>0</v>
      </c>
      <c r="BL299" s="17" t="s">
        <v>120</v>
      </c>
      <c r="BM299" s="206" t="s">
        <v>480</v>
      </c>
    </row>
    <row r="300" s="2" customFormat="1">
      <c r="A300" s="38"/>
      <c r="B300" s="39"/>
      <c r="C300" s="40"/>
      <c r="D300" s="208" t="s">
        <v>122</v>
      </c>
      <c r="E300" s="40"/>
      <c r="F300" s="209" t="s">
        <v>481</v>
      </c>
      <c r="G300" s="40"/>
      <c r="H300" s="40"/>
      <c r="I300" s="210"/>
      <c r="J300" s="40"/>
      <c r="K300" s="40"/>
      <c r="L300" s="44"/>
      <c r="M300" s="211"/>
      <c r="N300" s="212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122</v>
      </c>
      <c r="AU300" s="17" t="s">
        <v>79</v>
      </c>
    </row>
    <row r="301" s="13" customFormat="1">
      <c r="A301" s="13"/>
      <c r="B301" s="225"/>
      <c r="C301" s="226"/>
      <c r="D301" s="208" t="s">
        <v>142</v>
      </c>
      <c r="E301" s="227" t="s">
        <v>19</v>
      </c>
      <c r="F301" s="228" t="s">
        <v>379</v>
      </c>
      <c r="G301" s="226"/>
      <c r="H301" s="229">
        <v>405.19999999999999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142</v>
      </c>
      <c r="AU301" s="235" t="s">
        <v>79</v>
      </c>
      <c r="AV301" s="13" t="s">
        <v>79</v>
      </c>
      <c r="AW301" s="13" t="s">
        <v>33</v>
      </c>
      <c r="AX301" s="13" t="s">
        <v>72</v>
      </c>
      <c r="AY301" s="235" t="s">
        <v>114</v>
      </c>
    </row>
    <row r="302" s="13" customFormat="1">
      <c r="A302" s="13"/>
      <c r="B302" s="225"/>
      <c r="C302" s="226"/>
      <c r="D302" s="208" t="s">
        <v>142</v>
      </c>
      <c r="E302" s="227" t="s">
        <v>19</v>
      </c>
      <c r="F302" s="228" t="s">
        <v>380</v>
      </c>
      <c r="G302" s="226"/>
      <c r="H302" s="229">
        <v>308.19999999999999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142</v>
      </c>
      <c r="AU302" s="235" t="s">
        <v>79</v>
      </c>
      <c r="AV302" s="13" t="s">
        <v>79</v>
      </c>
      <c r="AW302" s="13" t="s">
        <v>33</v>
      </c>
      <c r="AX302" s="13" t="s">
        <v>72</v>
      </c>
      <c r="AY302" s="235" t="s">
        <v>114</v>
      </c>
    </row>
    <row r="303" s="13" customFormat="1">
      <c r="A303" s="13"/>
      <c r="B303" s="225"/>
      <c r="C303" s="226"/>
      <c r="D303" s="208" t="s">
        <v>142</v>
      </c>
      <c r="E303" s="227" t="s">
        <v>19</v>
      </c>
      <c r="F303" s="228" t="s">
        <v>470</v>
      </c>
      <c r="G303" s="226"/>
      <c r="H303" s="229">
        <v>640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142</v>
      </c>
      <c r="AU303" s="235" t="s">
        <v>79</v>
      </c>
      <c r="AV303" s="13" t="s">
        <v>79</v>
      </c>
      <c r="AW303" s="13" t="s">
        <v>33</v>
      </c>
      <c r="AX303" s="13" t="s">
        <v>72</v>
      </c>
      <c r="AY303" s="235" t="s">
        <v>114</v>
      </c>
    </row>
    <row r="304" s="13" customFormat="1">
      <c r="A304" s="13"/>
      <c r="B304" s="225"/>
      <c r="C304" s="226"/>
      <c r="D304" s="208" t="s">
        <v>142</v>
      </c>
      <c r="E304" s="227" t="s">
        <v>19</v>
      </c>
      <c r="F304" s="228" t="s">
        <v>471</v>
      </c>
      <c r="G304" s="226"/>
      <c r="H304" s="229">
        <v>26105.68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142</v>
      </c>
      <c r="AU304" s="235" t="s">
        <v>79</v>
      </c>
      <c r="AV304" s="13" t="s">
        <v>79</v>
      </c>
      <c r="AW304" s="13" t="s">
        <v>33</v>
      </c>
      <c r="AX304" s="13" t="s">
        <v>72</v>
      </c>
      <c r="AY304" s="235" t="s">
        <v>114</v>
      </c>
    </row>
    <row r="305" s="14" customFormat="1">
      <c r="A305" s="14"/>
      <c r="B305" s="237"/>
      <c r="C305" s="238"/>
      <c r="D305" s="208" t="s">
        <v>142</v>
      </c>
      <c r="E305" s="239" t="s">
        <v>19</v>
      </c>
      <c r="F305" s="240" t="s">
        <v>209</v>
      </c>
      <c r="G305" s="238"/>
      <c r="H305" s="241">
        <v>27459.080000000002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142</v>
      </c>
      <c r="AU305" s="247" t="s">
        <v>79</v>
      </c>
      <c r="AV305" s="14" t="s">
        <v>120</v>
      </c>
      <c r="AW305" s="14" t="s">
        <v>33</v>
      </c>
      <c r="AX305" s="14" t="s">
        <v>77</v>
      </c>
      <c r="AY305" s="247" t="s">
        <v>114</v>
      </c>
    </row>
    <row r="306" s="2" customFormat="1" ht="16.5" customHeight="1">
      <c r="A306" s="38"/>
      <c r="B306" s="39"/>
      <c r="C306" s="195" t="s">
        <v>482</v>
      </c>
      <c r="D306" s="195" t="s">
        <v>115</v>
      </c>
      <c r="E306" s="196" t="s">
        <v>483</v>
      </c>
      <c r="F306" s="197" t="s">
        <v>484</v>
      </c>
      <c r="G306" s="198" t="s">
        <v>175</v>
      </c>
      <c r="H306" s="199">
        <v>260</v>
      </c>
      <c r="I306" s="200"/>
      <c r="J306" s="201">
        <f>ROUND(I306*H306,2)</f>
        <v>0</v>
      </c>
      <c r="K306" s="197" t="s">
        <v>119</v>
      </c>
      <c r="L306" s="44"/>
      <c r="M306" s="202" t="s">
        <v>19</v>
      </c>
      <c r="N306" s="203" t="s">
        <v>43</v>
      </c>
      <c r="O306" s="84"/>
      <c r="P306" s="204">
        <f>O306*H306</f>
        <v>0</v>
      </c>
      <c r="Q306" s="204">
        <v>0</v>
      </c>
      <c r="R306" s="204">
        <f>Q306*H306</f>
        <v>0</v>
      </c>
      <c r="S306" s="204">
        <v>0</v>
      </c>
      <c r="T306" s="20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6" t="s">
        <v>120</v>
      </c>
      <c r="AT306" s="206" t="s">
        <v>115</v>
      </c>
      <c r="AU306" s="206" t="s">
        <v>79</v>
      </c>
      <c r="AY306" s="17" t="s">
        <v>114</v>
      </c>
      <c r="BE306" s="207">
        <f>IF(N306="základní",J306,0)</f>
        <v>0</v>
      </c>
      <c r="BF306" s="207">
        <f>IF(N306="snížená",J306,0)</f>
        <v>0</v>
      </c>
      <c r="BG306" s="207">
        <f>IF(N306="zákl. přenesená",J306,0)</f>
        <v>0</v>
      </c>
      <c r="BH306" s="207">
        <f>IF(N306="sníž. přenesená",J306,0)</f>
        <v>0</v>
      </c>
      <c r="BI306" s="207">
        <f>IF(N306="nulová",J306,0)</f>
        <v>0</v>
      </c>
      <c r="BJ306" s="17" t="s">
        <v>77</v>
      </c>
      <c r="BK306" s="207">
        <f>ROUND(I306*H306,2)</f>
        <v>0</v>
      </c>
      <c r="BL306" s="17" t="s">
        <v>120</v>
      </c>
      <c r="BM306" s="206" t="s">
        <v>485</v>
      </c>
    </row>
    <row r="307" s="2" customFormat="1">
      <c r="A307" s="38"/>
      <c r="B307" s="39"/>
      <c r="C307" s="40"/>
      <c r="D307" s="208" t="s">
        <v>122</v>
      </c>
      <c r="E307" s="40"/>
      <c r="F307" s="209" t="s">
        <v>486</v>
      </c>
      <c r="G307" s="40"/>
      <c r="H307" s="40"/>
      <c r="I307" s="210"/>
      <c r="J307" s="40"/>
      <c r="K307" s="40"/>
      <c r="L307" s="44"/>
      <c r="M307" s="211"/>
      <c r="N307" s="212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122</v>
      </c>
      <c r="AU307" s="17" t="s">
        <v>79</v>
      </c>
    </row>
    <row r="308" s="13" customFormat="1">
      <c r="A308" s="13"/>
      <c r="B308" s="225"/>
      <c r="C308" s="226"/>
      <c r="D308" s="208" t="s">
        <v>142</v>
      </c>
      <c r="E308" s="227" t="s">
        <v>19</v>
      </c>
      <c r="F308" s="228" t="s">
        <v>443</v>
      </c>
      <c r="G308" s="226"/>
      <c r="H308" s="229">
        <v>260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142</v>
      </c>
      <c r="AU308" s="235" t="s">
        <v>79</v>
      </c>
      <c r="AV308" s="13" t="s">
        <v>79</v>
      </c>
      <c r="AW308" s="13" t="s">
        <v>33</v>
      </c>
      <c r="AX308" s="13" t="s">
        <v>72</v>
      </c>
      <c r="AY308" s="235" t="s">
        <v>114</v>
      </c>
    </row>
    <row r="309" s="14" customFormat="1">
      <c r="A309" s="14"/>
      <c r="B309" s="237"/>
      <c r="C309" s="238"/>
      <c r="D309" s="208" t="s">
        <v>142</v>
      </c>
      <c r="E309" s="239" t="s">
        <v>19</v>
      </c>
      <c r="F309" s="240" t="s">
        <v>209</v>
      </c>
      <c r="G309" s="238"/>
      <c r="H309" s="241">
        <v>260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142</v>
      </c>
      <c r="AU309" s="247" t="s">
        <v>79</v>
      </c>
      <c r="AV309" s="14" t="s">
        <v>120</v>
      </c>
      <c r="AW309" s="14" t="s">
        <v>33</v>
      </c>
      <c r="AX309" s="14" t="s">
        <v>77</v>
      </c>
      <c r="AY309" s="247" t="s">
        <v>114</v>
      </c>
    </row>
    <row r="310" s="2" customFormat="1" ht="16.5" customHeight="1">
      <c r="A310" s="38"/>
      <c r="B310" s="39"/>
      <c r="C310" s="195" t="s">
        <v>487</v>
      </c>
      <c r="D310" s="195" t="s">
        <v>115</v>
      </c>
      <c r="E310" s="196" t="s">
        <v>488</v>
      </c>
      <c r="F310" s="197" t="s">
        <v>489</v>
      </c>
      <c r="G310" s="198" t="s">
        <v>175</v>
      </c>
      <c r="H310" s="199">
        <v>26269.240000000002</v>
      </c>
      <c r="I310" s="200"/>
      <c r="J310" s="201">
        <f>ROUND(I310*H310,2)</f>
        <v>0</v>
      </c>
      <c r="K310" s="197" t="s">
        <v>119</v>
      </c>
      <c r="L310" s="44"/>
      <c r="M310" s="202" t="s">
        <v>19</v>
      </c>
      <c r="N310" s="203" t="s">
        <v>43</v>
      </c>
      <c r="O310" s="84"/>
      <c r="P310" s="204">
        <f>O310*H310</f>
        <v>0</v>
      </c>
      <c r="Q310" s="204">
        <v>0</v>
      </c>
      <c r="R310" s="204">
        <f>Q310*H310</f>
        <v>0</v>
      </c>
      <c r="S310" s="204">
        <v>0</v>
      </c>
      <c r="T310" s="205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06" t="s">
        <v>120</v>
      </c>
      <c r="AT310" s="206" t="s">
        <v>115</v>
      </c>
      <c r="AU310" s="206" t="s">
        <v>79</v>
      </c>
      <c r="AY310" s="17" t="s">
        <v>114</v>
      </c>
      <c r="BE310" s="207">
        <f>IF(N310="základní",J310,0)</f>
        <v>0</v>
      </c>
      <c r="BF310" s="207">
        <f>IF(N310="snížená",J310,0)</f>
        <v>0</v>
      </c>
      <c r="BG310" s="207">
        <f>IF(N310="zákl. přenesená",J310,0)</f>
        <v>0</v>
      </c>
      <c r="BH310" s="207">
        <f>IF(N310="sníž. přenesená",J310,0)</f>
        <v>0</v>
      </c>
      <c r="BI310" s="207">
        <f>IF(N310="nulová",J310,0)</f>
        <v>0</v>
      </c>
      <c r="BJ310" s="17" t="s">
        <v>77</v>
      </c>
      <c r="BK310" s="207">
        <f>ROUND(I310*H310,2)</f>
        <v>0</v>
      </c>
      <c r="BL310" s="17" t="s">
        <v>120</v>
      </c>
      <c r="BM310" s="206" t="s">
        <v>490</v>
      </c>
    </row>
    <row r="311" s="2" customFormat="1">
      <c r="A311" s="38"/>
      <c r="B311" s="39"/>
      <c r="C311" s="40"/>
      <c r="D311" s="208" t="s">
        <v>122</v>
      </c>
      <c r="E311" s="40"/>
      <c r="F311" s="209" t="s">
        <v>491</v>
      </c>
      <c r="G311" s="40"/>
      <c r="H311" s="40"/>
      <c r="I311" s="210"/>
      <c r="J311" s="40"/>
      <c r="K311" s="40"/>
      <c r="L311" s="44"/>
      <c r="M311" s="211"/>
      <c r="N311" s="212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122</v>
      </c>
      <c r="AU311" s="17" t="s">
        <v>79</v>
      </c>
    </row>
    <row r="312" s="13" customFormat="1">
      <c r="A312" s="13"/>
      <c r="B312" s="225"/>
      <c r="C312" s="226"/>
      <c r="D312" s="208" t="s">
        <v>142</v>
      </c>
      <c r="E312" s="227" t="s">
        <v>19</v>
      </c>
      <c r="F312" s="228" t="s">
        <v>379</v>
      </c>
      <c r="G312" s="226"/>
      <c r="H312" s="229">
        <v>405.19999999999999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142</v>
      </c>
      <c r="AU312" s="235" t="s">
        <v>79</v>
      </c>
      <c r="AV312" s="13" t="s">
        <v>79</v>
      </c>
      <c r="AW312" s="13" t="s">
        <v>33</v>
      </c>
      <c r="AX312" s="13" t="s">
        <v>72</v>
      </c>
      <c r="AY312" s="235" t="s">
        <v>114</v>
      </c>
    </row>
    <row r="313" s="13" customFormat="1">
      <c r="A313" s="13"/>
      <c r="B313" s="225"/>
      <c r="C313" s="226"/>
      <c r="D313" s="208" t="s">
        <v>142</v>
      </c>
      <c r="E313" s="227" t="s">
        <v>19</v>
      </c>
      <c r="F313" s="228" t="s">
        <v>380</v>
      </c>
      <c r="G313" s="226"/>
      <c r="H313" s="229">
        <v>308.19999999999999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142</v>
      </c>
      <c r="AU313" s="235" t="s">
        <v>79</v>
      </c>
      <c r="AV313" s="13" t="s">
        <v>79</v>
      </c>
      <c r="AW313" s="13" t="s">
        <v>33</v>
      </c>
      <c r="AX313" s="13" t="s">
        <v>72</v>
      </c>
      <c r="AY313" s="235" t="s">
        <v>114</v>
      </c>
    </row>
    <row r="314" s="13" customFormat="1">
      <c r="A314" s="13"/>
      <c r="B314" s="225"/>
      <c r="C314" s="226"/>
      <c r="D314" s="208" t="s">
        <v>142</v>
      </c>
      <c r="E314" s="227" t="s">
        <v>19</v>
      </c>
      <c r="F314" s="228" t="s">
        <v>470</v>
      </c>
      <c r="G314" s="226"/>
      <c r="H314" s="229">
        <v>640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142</v>
      </c>
      <c r="AU314" s="235" t="s">
        <v>79</v>
      </c>
      <c r="AV314" s="13" t="s">
        <v>79</v>
      </c>
      <c r="AW314" s="13" t="s">
        <v>33</v>
      </c>
      <c r="AX314" s="13" t="s">
        <v>72</v>
      </c>
      <c r="AY314" s="235" t="s">
        <v>114</v>
      </c>
    </row>
    <row r="315" s="13" customFormat="1">
      <c r="A315" s="13"/>
      <c r="B315" s="225"/>
      <c r="C315" s="226"/>
      <c r="D315" s="208" t="s">
        <v>142</v>
      </c>
      <c r="E315" s="227" t="s">
        <v>19</v>
      </c>
      <c r="F315" s="228" t="s">
        <v>492</v>
      </c>
      <c r="G315" s="226"/>
      <c r="H315" s="229">
        <v>24915.84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142</v>
      </c>
      <c r="AU315" s="235" t="s">
        <v>79</v>
      </c>
      <c r="AV315" s="13" t="s">
        <v>79</v>
      </c>
      <c r="AW315" s="13" t="s">
        <v>33</v>
      </c>
      <c r="AX315" s="13" t="s">
        <v>72</v>
      </c>
      <c r="AY315" s="235" t="s">
        <v>114</v>
      </c>
    </row>
    <row r="316" s="14" customFormat="1">
      <c r="A316" s="14"/>
      <c r="B316" s="237"/>
      <c r="C316" s="238"/>
      <c r="D316" s="208" t="s">
        <v>142</v>
      </c>
      <c r="E316" s="239" t="s">
        <v>19</v>
      </c>
      <c r="F316" s="240" t="s">
        <v>209</v>
      </c>
      <c r="G316" s="238"/>
      <c r="H316" s="241">
        <v>26269.240000000002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142</v>
      </c>
      <c r="AU316" s="247" t="s">
        <v>79</v>
      </c>
      <c r="AV316" s="14" t="s">
        <v>120</v>
      </c>
      <c r="AW316" s="14" t="s">
        <v>33</v>
      </c>
      <c r="AX316" s="14" t="s">
        <v>77</v>
      </c>
      <c r="AY316" s="247" t="s">
        <v>114</v>
      </c>
    </row>
    <row r="317" s="2" customFormat="1" ht="16.5" customHeight="1">
      <c r="A317" s="38"/>
      <c r="B317" s="39"/>
      <c r="C317" s="195" t="s">
        <v>493</v>
      </c>
      <c r="D317" s="195" t="s">
        <v>115</v>
      </c>
      <c r="E317" s="196" t="s">
        <v>494</v>
      </c>
      <c r="F317" s="197" t="s">
        <v>495</v>
      </c>
      <c r="G317" s="198" t="s">
        <v>175</v>
      </c>
      <c r="H317" s="199">
        <v>24525.419999999998</v>
      </c>
      <c r="I317" s="200"/>
      <c r="J317" s="201">
        <f>ROUND(I317*H317,2)</f>
        <v>0</v>
      </c>
      <c r="K317" s="197" t="s">
        <v>119</v>
      </c>
      <c r="L317" s="44"/>
      <c r="M317" s="202" t="s">
        <v>19</v>
      </c>
      <c r="N317" s="203" t="s">
        <v>43</v>
      </c>
      <c r="O317" s="84"/>
      <c r="P317" s="204">
        <f>O317*H317</f>
        <v>0</v>
      </c>
      <c r="Q317" s="204">
        <v>0</v>
      </c>
      <c r="R317" s="204">
        <f>Q317*H317</f>
        <v>0</v>
      </c>
      <c r="S317" s="204">
        <v>0</v>
      </c>
      <c r="T317" s="205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06" t="s">
        <v>120</v>
      </c>
      <c r="AT317" s="206" t="s">
        <v>115</v>
      </c>
      <c r="AU317" s="206" t="s">
        <v>79</v>
      </c>
      <c r="AY317" s="17" t="s">
        <v>114</v>
      </c>
      <c r="BE317" s="207">
        <f>IF(N317="základní",J317,0)</f>
        <v>0</v>
      </c>
      <c r="BF317" s="207">
        <f>IF(N317="snížená",J317,0)</f>
        <v>0</v>
      </c>
      <c r="BG317" s="207">
        <f>IF(N317="zákl. přenesená",J317,0)</f>
        <v>0</v>
      </c>
      <c r="BH317" s="207">
        <f>IF(N317="sníž. přenesená",J317,0)</f>
        <v>0</v>
      </c>
      <c r="BI317" s="207">
        <f>IF(N317="nulová",J317,0)</f>
        <v>0</v>
      </c>
      <c r="BJ317" s="17" t="s">
        <v>77</v>
      </c>
      <c r="BK317" s="207">
        <f>ROUND(I317*H317,2)</f>
        <v>0</v>
      </c>
      <c r="BL317" s="17" t="s">
        <v>120</v>
      </c>
      <c r="BM317" s="206" t="s">
        <v>496</v>
      </c>
    </row>
    <row r="318" s="2" customFormat="1">
      <c r="A318" s="38"/>
      <c r="B318" s="39"/>
      <c r="C318" s="40"/>
      <c r="D318" s="208" t="s">
        <v>122</v>
      </c>
      <c r="E318" s="40"/>
      <c r="F318" s="209" t="s">
        <v>497</v>
      </c>
      <c r="G318" s="40"/>
      <c r="H318" s="40"/>
      <c r="I318" s="210"/>
      <c r="J318" s="40"/>
      <c r="K318" s="40"/>
      <c r="L318" s="44"/>
      <c r="M318" s="211"/>
      <c r="N318" s="212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122</v>
      </c>
      <c r="AU318" s="17" t="s">
        <v>79</v>
      </c>
    </row>
    <row r="319" s="13" customFormat="1">
      <c r="A319" s="13"/>
      <c r="B319" s="225"/>
      <c r="C319" s="226"/>
      <c r="D319" s="208" t="s">
        <v>142</v>
      </c>
      <c r="E319" s="227" t="s">
        <v>19</v>
      </c>
      <c r="F319" s="228" t="s">
        <v>379</v>
      </c>
      <c r="G319" s="226"/>
      <c r="H319" s="229">
        <v>405.19999999999999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142</v>
      </c>
      <c r="AU319" s="235" t="s">
        <v>79</v>
      </c>
      <c r="AV319" s="13" t="s">
        <v>79</v>
      </c>
      <c r="AW319" s="13" t="s">
        <v>33</v>
      </c>
      <c r="AX319" s="13" t="s">
        <v>72</v>
      </c>
      <c r="AY319" s="235" t="s">
        <v>114</v>
      </c>
    </row>
    <row r="320" s="13" customFormat="1">
      <c r="A320" s="13"/>
      <c r="B320" s="225"/>
      <c r="C320" s="226"/>
      <c r="D320" s="208" t="s">
        <v>142</v>
      </c>
      <c r="E320" s="227" t="s">
        <v>19</v>
      </c>
      <c r="F320" s="228" t="s">
        <v>380</v>
      </c>
      <c r="G320" s="226"/>
      <c r="H320" s="229">
        <v>308.19999999999999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142</v>
      </c>
      <c r="AU320" s="235" t="s">
        <v>79</v>
      </c>
      <c r="AV320" s="13" t="s">
        <v>79</v>
      </c>
      <c r="AW320" s="13" t="s">
        <v>33</v>
      </c>
      <c r="AX320" s="13" t="s">
        <v>72</v>
      </c>
      <c r="AY320" s="235" t="s">
        <v>114</v>
      </c>
    </row>
    <row r="321" s="13" customFormat="1">
      <c r="A321" s="13"/>
      <c r="B321" s="225"/>
      <c r="C321" s="226"/>
      <c r="D321" s="208" t="s">
        <v>142</v>
      </c>
      <c r="E321" s="227" t="s">
        <v>19</v>
      </c>
      <c r="F321" s="228" t="s">
        <v>470</v>
      </c>
      <c r="G321" s="226"/>
      <c r="H321" s="229">
        <v>640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142</v>
      </c>
      <c r="AU321" s="235" t="s">
        <v>79</v>
      </c>
      <c r="AV321" s="13" t="s">
        <v>79</v>
      </c>
      <c r="AW321" s="13" t="s">
        <v>33</v>
      </c>
      <c r="AX321" s="13" t="s">
        <v>72</v>
      </c>
      <c r="AY321" s="235" t="s">
        <v>114</v>
      </c>
    </row>
    <row r="322" s="13" customFormat="1">
      <c r="A322" s="13"/>
      <c r="B322" s="225"/>
      <c r="C322" s="226"/>
      <c r="D322" s="208" t="s">
        <v>142</v>
      </c>
      <c r="E322" s="227" t="s">
        <v>19</v>
      </c>
      <c r="F322" s="228" t="s">
        <v>498</v>
      </c>
      <c r="G322" s="226"/>
      <c r="H322" s="229">
        <v>23172.02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142</v>
      </c>
      <c r="AU322" s="235" t="s">
        <v>79</v>
      </c>
      <c r="AV322" s="13" t="s">
        <v>79</v>
      </c>
      <c r="AW322" s="13" t="s">
        <v>33</v>
      </c>
      <c r="AX322" s="13" t="s">
        <v>72</v>
      </c>
      <c r="AY322" s="235" t="s">
        <v>114</v>
      </c>
    </row>
    <row r="323" s="14" customFormat="1">
      <c r="A323" s="14"/>
      <c r="B323" s="237"/>
      <c r="C323" s="238"/>
      <c r="D323" s="208" t="s">
        <v>142</v>
      </c>
      <c r="E323" s="239" t="s">
        <v>19</v>
      </c>
      <c r="F323" s="240" t="s">
        <v>209</v>
      </c>
      <c r="G323" s="238"/>
      <c r="H323" s="241">
        <v>24525.419999999998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142</v>
      </c>
      <c r="AU323" s="247" t="s">
        <v>79</v>
      </c>
      <c r="AV323" s="14" t="s">
        <v>120</v>
      </c>
      <c r="AW323" s="14" t="s">
        <v>33</v>
      </c>
      <c r="AX323" s="14" t="s">
        <v>77</v>
      </c>
      <c r="AY323" s="247" t="s">
        <v>114</v>
      </c>
    </row>
    <row r="324" s="2" customFormat="1">
      <c r="A324" s="38"/>
      <c r="B324" s="39"/>
      <c r="C324" s="195" t="s">
        <v>499</v>
      </c>
      <c r="D324" s="195" t="s">
        <v>115</v>
      </c>
      <c r="E324" s="196" t="s">
        <v>500</v>
      </c>
      <c r="F324" s="197" t="s">
        <v>501</v>
      </c>
      <c r="G324" s="198" t="s">
        <v>175</v>
      </c>
      <c r="H324" s="199">
        <v>24525.419999999998</v>
      </c>
      <c r="I324" s="200"/>
      <c r="J324" s="201">
        <f>ROUND(I324*H324,2)</f>
        <v>0</v>
      </c>
      <c r="K324" s="197" t="s">
        <v>119</v>
      </c>
      <c r="L324" s="44"/>
      <c r="M324" s="202" t="s">
        <v>19</v>
      </c>
      <c r="N324" s="203" t="s">
        <v>43</v>
      </c>
      <c r="O324" s="84"/>
      <c r="P324" s="204">
        <f>O324*H324</f>
        <v>0</v>
      </c>
      <c r="Q324" s="204">
        <v>0</v>
      </c>
      <c r="R324" s="204">
        <f>Q324*H324</f>
        <v>0</v>
      </c>
      <c r="S324" s="204">
        <v>0</v>
      </c>
      <c r="T324" s="205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06" t="s">
        <v>120</v>
      </c>
      <c r="AT324" s="206" t="s">
        <v>115</v>
      </c>
      <c r="AU324" s="206" t="s">
        <v>79</v>
      </c>
      <c r="AY324" s="17" t="s">
        <v>114</v>
      </c>
      <c r="BE324" s="207">
        <f>IF(N324="základní",J324,0)</f>
        <v>0</v>
      </c>
      <c r="BF324" s="207">
        <f>IF(N324="snížená",J324,0)</f>
        <v>0</v>
      </c>
      <c r="BG324" s="207">
        <f>IF(N324="zákl. přenesená",J324,0)</f>
        <v>0</v>
      </c>
      <c r="BH324" s="207">
        <f>IF(N324="sníž. přenesená",J324,0)</f>
        <v>0</v>
      </c>
      <c r="BI324" s="207">
        <f>IF(N324="nulová",J324,0)</f>
        <v>0</v>
      </c>
      <c r="BJ324" s="17" t="s">
        <v>77</v>
      </c>
      <c r="BK324" s="207">
        <f>ROUND(I324*H324,2)</f>
        <v>0</v>
      </c>
      <c r="BL324" s="17" t="s">
        <v>120</v>
      </c>
      <c r="BM324" s="206" t="s">
        <v>502</v>
      </c>
    </row>
    <row r="325" s="2" customFormat="1">
      <c r="A325" s="38"/>
      <c r="B325" s="39"/>
      <c r="C325" s="40"/>
      <c r="D325" s="208" t="s">
        <v>122</v>
      </c>
      <c r="E325" s="40"/>
      <c r="F325" s="209" t="s">
        <v>503</v>
      </c>
      <c r="G325" s="40"/>
      <c r="H325" s="40"/>
      <c r="I325" s="210"/>
      <c r="J325" s="40"/>
      <c r="K325" s="40"/>
      <c r="L325" s="44"/>
      <c r="M325" s="211"/>
      <c r="N325" s="212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122</v>
      </c>
      <c r="AU325" s="17" t="s">
        <v>79</v>
      </c>
    </row>
    <row r="326" s="13" customFormat="1">
      <c r="A326" s="13"/>
      <c r="B326" s="225"/>
      <c r="C326" s="226"/>
      <c r="D326" s="208" t="s">
        <v>142</v>
      </c>
      <c r="E326" s="227" t="s">
        <v>19</v>
      </c>
      <c r="F326" s="228" t="s">
        <v>379</v>
      </c>
      <c r="G326" s="226"/>
      <c r="H326" s="229">
        <v>405.19999999999999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142</v>
      </c>
      <c r="AU326" s="235" t="s">
        <v>79</v>
      </c>
      <c r="AV326" s="13" t="s">
        <v>79</v>
      </c>
      <c r="AW326" s="13" t="s">
        <v>33</v>
      </c>
      <c r="AX326" s="13" t="s">
        <v>72</v>
      </c>
      <c r="AY326" s="235" t="s">
        <v>114</v>
      </c>
    </row>
    <row r="327" s="13" customFormat="1">
      <c r="A327" s="13"/>
      <c r="B327" s="225"/>
      <c r="C327" s="226"/>
      <c r="D327" s="208" t="s">
        <v>142</v>
      </c>
      <c r="E327" s="227" t="s">
        <v>19</v>
      </c>
      <c r="F327" s="228" t="s">
        <v>380</v>
      </c>
      <c r="G327" s="226"/>
      <c r="H327" s="229">
        <v>308.19999999999999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142</v>
      </c>
      <c r="AU327" s="235" t="s">
        <v>79</v>
      </c>
      <c r="AV327" s="13" t="s">
        <v>79</v>
      </c>
      <c r="AW327" s="13" t="s">
        <v>33</v>
      </c>
      <c r="AX327" s="13" t="s">
        <v>72</v>
      </c>
      <c r="AY327" s="235" t="s">
        <v>114</v>
      </c>
    </row>
    <row r="328" s="13" customFormat="1">
      <c r="A328" s="13"/>
      <c r="B328" s="225"/>
      <c r="C328" s="226"/>
      <c r="D328" s="208" t="s">
        <v>142</v>
      </c>
      <c r="E328" s="227" t="s">
        <v>19</v>
      </c>
      <c r="F328" s="228" t="s">
        <v>470</v>
      </c>
      <c r="G328" s="226"/>
      <c r="H328" s="229">
        <v>640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142</v>
      </c>
      <c r="AU328" s="235" t="s">
        <v>79</v>
      </c>
      <c r="AV328" s="13" t="s">
        <v>79</v>
      </c>
      <c r="AW328" s="13" t="s">
        <v>33</v>
      </c>
      <c r="AX328" s="13" t="s">
        <v>72</v>
      </c>
      <c r="AY328" s="235" t="s">
        <v>114</v>
      </c>
    </row>
    <row r="329" s="13" customFormat="1">
      <c r="A329" s="13"/>
      <c r="B329" s="225"/>
      <c r="C329" s="226"/>
      <c r="D329" s="208" t="s">
        <v>142</v>
      </c>
      <c r="E329" s="227" t="s">
        <v>19</v>
      </c>
      <c r="F329" s="228" t="s">
        <v>498</v>
      </c>
      <c r="G329" s="226"/>
      <c r="H329" s="229">
        <v>23172.02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142</v>
      </c>
      <c r="AU329" s="235" t="s">
        <v>79</v>
      </c>
      <c r="AV329" s="13" t="s">
        <v>79</v>
      </c>
      <c r="AW329" s="13" t="s">
        <v>33</v>
      </c>
      <c r="AX329" s="13" t="s">
        <v>72</v>
      </c>
      <c r="AY329" s="235" t="s">
        <v>114</v>
      </c>
    </row>
    <row r="330" s="14" customFormat="1">
      <c r="A330" s="14"/>
      <c r="B330" s="237"/>
      <c r="C330" s="238"/>
      <c r="D330" s="208" t="s">
        <v>142</v>
      </c>
      <c r="E330" s="239" t="s">
        <v>19</v>
      </c>
      <c r="F330" s="240" t="s">
        <v>209</v>
      </c>
      <c r="G330" s="238"/>
      <c r="H330" s="241">
        <v>24525.419999999998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142</v>
      </c>
      <c r="AU330" s="247" t="s">
        <v>79</v>
      </c>
      <c r="AV330" s="14" t="s">
        <v>120</v>
      </c>
      <c r="AW330" s="14" t="s">
        <v>33</v>
      </c>
      <c r="AX330" s="14" t="s">
        <v>77</v>
      </c>
      <c r="AY330" s="247" t="s">
        <v>114</v>
      </c>
    </row>
    <row r="331" s="2" customFormat="1" ht="33" customHeight="1">
      <c r="A331" s="38"/>
      <c r="B331" s="39"/>
      <c r="C331" s="195" t="s">
        <v>504</v>
      </c>
      <c r="D331" s="195" t="s">
        <v>115</v>
      </c>
      <c r="E331" s="196" t="s">
        <v>505</v>
      </c>
      <c r="F331" s="197" t="s">
        <v>506</v>
      </c>
      <c r="G331" s="198" t="s">
        <v>175</v>
      </c>
      <c r="H331" s="199">
        <v>23229.310000000001</v>
      </c>
      <c r="I331" s="200"/>
      <c r="J331" s="201">
        <f>ROUND(I331*H331,2)</f>
        <v>0</v>
      </c>
      <c r="K331" s="197" t="s">
        <v>119</v>
      </c>
      <c r="L331" s="44"/>
      <c r="M331" s="202" t="s">
        <v>19</v>
      </c>
      <c r="N331" s="203" t="s">
        <v>43</v>
      </c>
      <c r="O331" s="84"/>
      <c r="P331" s="204">
        <f>O331*H331</f>
        <v>0</v>
      </c>
      <c r="Q331" s="204">
        <v>0</v>
      </c>
      <c r="R331" s="204">
        <f>Q331*H331</f>
        <v>0</v>
      </c>
      <c r="S331" s="204">
        <v>0</v>
      </c>
      <c r="T331" s="205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06" t="s">
        <v>120</v>
      </c>
      <c r="AT331" s="206" t="s">
        <v>115</v>
      </c>
      <c r="AU331" s="206" t="s">
        <v>79</v>
      </c>
      <c r="AY331" s="17" t="s">
        <v>114</v>
      </c>
      <c r="BE331" s="207">
        <f>IF(N331="základní",J331,0)</f>
        <v>0</v>
      </c>
      <c r="BF331" s="207">
        <f>IF(N331="snížená",J331,0)</f>
        <v>0</v>
      </c>
      <c r="BG331" s="207">
        <f>IF(N331="zákl. přenesená",J331,0)</f>
        <v>0</v>
      </c>
      <c r="BH331" s="207">
        <f>IF(N331="sníž. přenesená",J331,0)</f>
        <v>0</v>
      </c>
      <c r="BI331" s="207">
        <f>IF(N331="nulová",J331,0)</f>
        <v>0</v>
      </c>
      <c r="BJ331" s="17" t="s">
        <v>77</v>
      </c>
      <c r="BK331" s="207">
        <f>ROUND(I331*H331,2)</f>
        <v>0</v>
      </c>
      <c r="BL331" s="17" t="s">
        <v>120</v>
      </c>
      <c r="BM331" s="206" t="s">
        <v>507</v>
      </c>
    </row>
    <row r="332" s="2" customFormat="1">
      <c r="A332" s="38"/>
      <c r="B332" s="39"/>
      <c r="C332" s="40"/>
      <c r="D332" s="208" t="s">
        <v>122</v>
      </c>
      <c r="E332" s="40"/>
      <c r="F332" s="209" t="s">
        <v>508</v>
      </c>
      <c r="G332" s="40"/>
      <c r="H332" s="40"/>
      <c r="I332" s="210"/>
      <c r="J332" s="40"/>
      <c r="K332" s="40"/>
      <c r="L332" s="44"/>
      <c r="M332" s="211"/>
      <c r="N332" s="212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122</v>
      </c>
      <c r="AU332" s="17" t="s">
        <v>79</v>
      </c>
    </row>
    <row r="333" s="13" customFormat="1">
      <c r="A333" s="13"/>
      <c r="B333" s="225"/>
      <c r="C333" s="226"/>
      <c r="D333" s="208" t="s">
        <v>142</v>
      </c>
      <c r="E333" s="227" t="s">
        <v>19</v>
      </c>
      <c r="F333" s="228" t="s">
        <v>379</v>
      </c>
      <c r="G333" s="226"/>
      <c r="H333" s="229">
        <v>405.19999999999999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142</v>
      </c>
      <c r="AU333" s="235" t="s">
        <v>79</v>
      </c>
      <c r="AV333" s="13" t="s">
        <v>79</v>
      </c>
      <c r="AW333" s="13" t="s">
        <v>33</v>
      </c>
      <c r="AX333" s="13" t="s">
        <v>72</v>
      </c>
      <c r="AY333" s="235" t="s">
        <v>114</v>
      </c>
    </row>
    <row r="334" s="13" customFormat="1">
      <c r="A334" s="13"/>
      <c r="B334" s="225"/>
      <c r="C334" s="226"/>
      <c r="D334" s="208" t="s">
        <v>142</v>
      </c>
      <c r="E334" s="227" t="s">
        <v>19</v>
      </c>
      <c r="F334" s="228" t="s">
        <v>380</v>
      </c>
      <c r="G334" s="226"/>
      <c r="H334" s="229">
        <v>308.19999999999999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142</v>
      </c>
      <c r="AU334" s="235" t="s">
        <v>79</v>
      </c>
      <c r="AV334" s="13" t="s">
        <v>79</v>
      </c>
      <c r="AW334" s="13" t="s">
        <v>33</v>
      </c>
      <c r="AX334" s="13" t="s">
        <v>72</v>
      </c>
      <c r="AY334" s="235" t="s">
        <v>114</v>
      </c>
    </row>
    <row r="335" s="13" customFormat="1">
      <c r="A335" s="13"/>
      <c r="B335" s="225"/>
      <c r="C335" s="226"/>
      <c r="D335" s="208" t="s">
        <v>142</v>
      </c>
      <c r="E335" s="227" t="s">
        <v>19</v>
      </c>
      <c r="F335" s="228" t="s">
        <v>470</v>
      </c>
      <c r="G335" s="226"/>
      <c r="H335" s="229">
        <v>640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142</v>
      </c>
      <c r="AU335" s="235" t="s">
        <v>79</v>
      </c>
      <c r="AV335" s="13" t="s">
        <v>79</v>
      </c>
      <c r="AW335" s="13" t="s">
        <v>33</v>
      </c>
      <c r="AX335" s="13" t="s">
        <v>72</v>
      </c>
      <c r="AY335" s="235" t="s">
        <v>114</v>
      </c>
    </row>
    <row r="336" s="13" customFormat="1">
      <c r="A336" s="13"/>
      <c r="B336" s="225"/>
      <c r="C336" s="226"/>
      <c r="D336" s="208" t="s">
        <v>142</v>
      </c>
      <c r="E336" s="227" t="s">
        <v>19</v>
      </c>
      <c r="F336" s="228" t="s">
        <v>509</v>
      </c>
      <c r="G336" s="226"/>
      <c r="H336" s="229">
        <v>21875.91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142</v>
      </c>
      <c r="AU336" s="235" t="s">
        <v>79</v>
      </c>
      <c r="AV336" s="13" t="s">
        <v>79</v>
      </c>
      <c r="AW336" s="13" t="s">
        <v>33</v>
      </c>
      <c r="AX336" s="13" t="s">
        <v>72</v>
      </c>
      <c r="AY336" s="235" t="s">
        <v>114</v>
      </c>
    </row>
    <row r="337" s="14" customFormat="1">
      <c r="A337" s="14"/>
      <c r="B337" s="237"/>
      <c r="C337" s="238"/>
      <c r="D337" s="208" t="s">
        <v>142</v>
      </c>
      <c r="E337" s="239" t="s">
        <v>19</v>
      </c>
      <c r="F337" s="240" t="s">
        <v>209</v>
      </c>
      <c r="G337" s="238"/>
      <c r="H337" s="241">
        <v>23229.310000000001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142</v>
      </c>
      <c r="AU337" s="247" t="s">
        <v>79</v>
      </c>
      <c r="AV337" s="14" t="s">
        <v>120</v>
      </c>
      <c r="AW337" s="14" t="s">
        <v>33</v>
      </c>
      <c r="AX337" s="14" t="s">
        <v>77</v>
      </c>
      <c r="AY337" s="247" t="s">
        <v>114</v>
      </c>
    </row>
    <row r="338" s="2" customFormat="1">
      <c r="A338" s="38"/>
      <c r="B338" s="39"/>
      <c r="C338" s="195" t="s">
        <v>510</v>
      </c>
      <c r="D338" s="195" t="s">
        <v>115</v>
      </c>
      <c r="E338" s="196" t="s">
        <v>511</v>
      </c>
      <c r="F338" s="197" t="s">
        <v>512</v>
      </c>
      <c r="G338" s="198" t="s">
        <v>175</v>
      </c>
      <c r="H338" s="199">
        <v>23229.310000000001</v>
      </c>
      <c r="I338" s="200"/>
      <c r="J338" s="201">
        <f>ROUND(I338*H338,2)</f>
        <v>0</v>
      </c>
      <c r="K338" s="197" t="s">
        <v>119</v>
      </c>
      <c r="L338" s="44"/>
      <c r="M338" s="202" t="s">
        <v>19</v>
      </c>
      <c r="N338" s="203" t="s">
        <v>43</v>
      </c>
      <c r="O338" s="84"/>
      <c r="P338" s="204">
        <f>O338*H338</f>
        <v>0</v>
      </c>
      <c r="Q338" s="204">
        <v>0</v>
      </c>
      <c r="R338" s="204">
        <f>Q338*H338</f>
        <v>0</v>
      </c>
      <c r="S338" s="204">
        <v>0</v>
      </c>
      <c r="T338" s="205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06" t="s">
        <v>120</v>
      </c>
      <c r="AT338" s="206" t="s">
        <v>115</v>
      </c>
      <c r="AU338" s="206" t="s">
        <v>79</v>
      </c>
      <c r="AY338" s="17" t="s">
        <v>114</v>
      </c>
      <c r="BE338" s="207">
        <f>IF(N338="základní",J338,0)</f>
        <v>0</v>
      </c>
      <c r="BF338" s="207">
        <f>IF(N338="snížená",J338,0)</f>
        <v>0</v>
      </c>
      <c r="BG338" s="207">
        <f>IF(N338="zákl. přenesená",J338,0)</f>
        <v>0</v>
      </c>
      <c r="BH338" s="207">
        <f>IF(N338="sníž. přenesená",J338,0)</f>
        <v>0</v>
      </c>
      <c r="BI338" s="207">
        <f>IF(N338="nulová",J338,0)</f>
        <v>0</v>
      </c>
      <c r="BJ338" s="17" t="s">
        <v>77</v>
      </c>
      <c r="BK338" s="207">
        <f>ROUND(I338*H338,2)</f>
        <v>0</v>
      </c>
      <c r="BL338" s="17" t="s">
        <v>120</v>
      </c>
      <c r="BM338" s="206" t="s">
        <v>513</v>
      </c>
    </row>
    <row r="339" s="2" customFormat="1">
      <c r="A339" s="38"/>
      <c r="B339" s="39"/>
      <c r="C339" s="40"/>
      <c r="D339" s="208" t="s">
        <v>122</v>
      </c>
      <c r="E339" s="40"/>
      <c r="F339" s="209" t="s">
        <v>514</v>
      </c>
      <c r="G339" s="40"/>
      <c r="H339" s="40"/>
      <c r="I339" s="210"/>
      <c r="J339" s="40"/>
      <c r="K339" s="40"/>
      <c r="L339" s="44"/>
      <c r="M339" s="211"/>
      <c r="N339" s="212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122</v>
      </c>
      <c r="AU339" s="17" t="s">
        <v>79</v>
      </c>
    </row>
    <row r="340" s="13" customFormat="1">
      <c r="A340" s="13"/>
      <c r="B340" s="225"/>
      <c r="C340" s="226"/>
      <c r="D340" s="208" t="s">
        <v>142</v>
      </c>
      <c r="E340" s="227" t="s">
        <v>19</v>
      </c>
      <c r="F340" s="228" t="s">
        <v>379</v>
      </c>
      <c r="G340" s="226"/>
      <c r="H340" s="229">
        <v>405.19999999999999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142</v>
      </c>
      <c r="AU340" s="235" t="s">
        <v>79</v>
      </c>
      <c r="AV340" s="13" t="s">
        <v>79</v>
      </c>
      <c r="AW340" s="13" t="s">
        <v>33</v>
      </c>
      <c r="AX340" s="13" t="s">
        <v>72</v>
      </c>
      <c r="AY340" s="235" t="s">
        <v>114</v>
      </c>
    </row>
    <row r="341" s="13" customFormat="1">
      <c r="A341" s="13"/>
      <c r="B341" s="225"/>
      <c r="C341" s="226"/>
      <c r="D341" s="208" t="s">
        <v>142</v>
      </c>
      <c r="E341" s="227" t="s">
        <v>19</v>
      </c>
      <c r="F341" s="228" t="s">
        <v>380</v>
      </c>
      <c r="G341" s="226"/>
      <c r="H341" s="229">
        <v>308.19999999999999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142</v>
      </c>
      <c r="AU341" s="235" t="s">
        <v>79</v>
      </c>
      <c r="AV341" s="13" t="s">
        <v>79</v>
      </c>
      <c r="AW341" s="13" t="s">
        <v>33</v>
      </c>
      <c r="AX341" s="13" t="s">
        <v>72</v>
      </c>
      <c r="AY341" s="235" t="s">
        <v>114</v>
      </c>
    </row>
    <row r="342" s="13" customFormat="1">
      <c r="A342" s="13"/>
      <c r="B342" s="225"/>
      <c r="C342" s="226"/>
      <c r="D342" s="208" t="s">
        <v>142</v>
      </c>
      <c r="E342" s="227" t="s">
        <v>19</v>
      </c>
      <c r="F342" s="228" t="s">
        <v>470</v>
      </c>
      <c r="G342" s="226"/>
      <c r="H342" s="229">
        <v>640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142</v>
      </c>
      <c r="AU342" s="235" t="s">
        <v>79</v>
      </c>
      <c r="AV342" s="13" t="s">
        <v>79</v>
      </c>
      <c r="AW342" s="13" t="s">
        <v>33</v>
      </c>
      <c r="AX342" s="13" t="s">
        <v>72</v>
      </c>
      <c r="AY342" s="235" t="s">
        <v>114</v>
      </c>
    </row>
    <row r="343" s="13" customFormat="1">
      <c r="A343" s="13"/>
      <c r="B343" s="225"/>
      <c r="C343" s="226"/>
      <c r="D343" s="208" t="s">
        <v>142</v>
      </c>
      <c r="E343" s="227" t="s">
        <v>19</v>
      </c>
      <c r="F343" s="228" t="s">
        <v>509</v>
      </c>
      <c r="G343" s="226"/>
      <c r="H343" s="229">
        <v>21875.91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142</v>
      </c>
      <c r="AU343" s="235" t="s">
        <v>79</v>
      </c>
      <c r="AV343" s="13" t="s">
        <v>79</v>
      </c>
      <c r="AW343" s="13" t="s">
        <v>33</v>
      </c>
      <c r="AX343" s="13" t="s">
        <v>72</v>
      </c>
      <c r="AY343" s="235" t="s">
        <v>114</v>
      </c>
    </row>
    <row r="344" s="14" customFormat="1">
      <c r="A344" s="14"/>
      <c r="B344" s="237"/>
      <c r="C344" s="238"/>
      <c r="D344" s="208" t="s">
        <v>142</v>
      </c>
      <c r="E344" s="239" t="s">
        <v>19</v>
      </c>
      <c r="F344" s="240" t="s">
        <v>209</v>
      </c>
      <c r="G344" s="238"/>
      <c r="H344" s="241">
        <v>23229.310000000001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7" t="s">
        <v>142</v>
      </c>
      <c r="AU344" s="247" t="s">
        <v>79</v>
      </c>
      <c r="AV344" s="14" t="s">
        <v>120</v>
      </c>
      <c r="AW344" s="14" t="s">
        <v>33</v>
      </c>
      <c r="AX344" s="14" t="s">
        <v>77</v>
      </c>
      <c r="AY344" s="247" t="s">
        <v>114</v>
      </c>
    </row>
    <row r="345" s="2" customFormat="1" ht="33" customHeight="1">
      <c r="A345" s="38"/>
      <c r="B345" s="39"/>
      <c r="C345" s="195" t="s">
        <v>515</v>
      </c>
      <c r="D345" s="195" t="s">
        <v>115</v>
      </c>
      <c r="E345" s="196" t="s">
        <v>516</v>
      </c>
      <c r="F345" s="197" t="s">
        <v>517</v>
      </c>
      <c r="G345" s="198" t="s">
        <v>175</v>
      </c>
      <c r="H345" s="199">
        <v>22680.84</v>
      </c>
      <c r="I345" s="200"/>
      <c r="J345" s="201">
        <f>ROUND(I345*H345,2)</f>
        <v>0</v>
      </c>
      <c r="K345" s="197" t="s">
        <v>119</v>
      </c>
      <c r="L345" s="44"/>
      <c r="M345" s="202" t="s">
        <v>19</v>
      </c>
      <c r="N345" s="203" t="s">
        <v>43</v>
      </c>
      <c r="O345" s="84"/>
      <c r="P345" s="204">
        <f>O345*H345</f>
        <v>0</v>
      </c>
      <c r="Q345" s="204">
        <v>0</v>
      </c>
      <c r="R345" s="204">
        <f>Q345*H345</f>
        <v>0</v>
      </c>
      <c r="S345" s="204">
        <v>0</v>
      </c>
      <c r="T345" s="205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06" t="s">
        <v>120</v>
      </c>
      <c r="AT345" s="206" t="s">
        <v>115</v>
      </c>
      <c r="AU345" s="206" t="s">
        <v>79</v>
      </c>
      <c r="AY345" s="17" t="s">
        <v>114</v>
      </c>
      <c r="BE345" s="207">
        <f>IF(N345="základní",J345,0)</f>
        <v>0</v>
      </c>
      <c r="BF345" s="207">
        <f>IF(N345="snížená",J345,0)</f>
        <v>0</v>
      </c>
      <c r="BG345" s="207">
        <f>IF(N345="zákl. přenesená",J345,0)</f>
        <v>0</v>
      </c>
      <c r="BH345" s="207">
        <f>IF(N345="sníž. přenesená",J345,0)</f>
        <v>0</v>
      </c>
      <c r="BI345" s="207">
        <f>IF(N345="nulová",J345,0)</f>
        <v>0</v>
      </c>
      <c r="BJ345" s="17" t="s">
        <v>77</v>
      </c>
      <c r="BK345" s="207">
        <f>ROUND(I345*H345,2)</f>
        <v>0</v>
      </c>
      <c r="BL345" s="17" t="s">
        <v>120</v>
      </c>
      <c r="BM345" s="206" t="s">
        <v>518</v>
      </c>
    </row>
    <row r="346" s="2" customFormat="1">
      <c r="A346" s="38"/>
      <c r="B346" s="39"/>
      <c r="C346" s="40"/>
      <c r="D346" s="208" t="s">
        <v>122</v>
      </c>
      <c r="E346" s="40"/>
      <c r="F346" s="209" t="s">
        <v>519</v>
      </c>
      <c r="G346" s="40"/>
      <c r="H346" s="40"/>
      <c r="I346" s="210"/>
      <c r="J346" s="40"/>
      <c r="K346" s="40"/>
      <c r="L346" s="44"/>
      <c r="M346" s="211"/>
      <c r="N346" s="212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122</v>
      </c>
      <c r="AU346" s="17" t="s">
        <v>79</v>
      </c>
    </row>
    <row r="347" s="13" customFormat="1">
      <c r="A347" s="13"/>
      <c r="B347" s="225"/>
      <c r="C347" s="226"/>
      <c r="D347" s="208" t="s">
        <v>142</v>
      </c>
      <c r="E347" s="227" t="s">
        <v>19</v>
      </c>
      <c r="F347" s="228" t="s">
        <v>379</v>
      </c>
      <c r="G347" s="226"/>
      <c r="H347" s="229">
        <v>405.19999999999999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142</v>
      </c>
      <c r="AU347" s="235" t="s">
        <v>79</v>
      </c>
      <c r="AV347" s="13" t="s">
        <v>79</v>
      </c>
      <c r="AW347" s="13" t="s">
        <v>33</v>
      </c>
      <c r="AX347" s="13" t="s">
        <v>72</v>
      </c>
      <c r="AY347" s="235" t="s">
        <v>114</v>
      </c>
    </row>
    <row r="348" s="13" customFormat="1">
      <c r="A348" s="13"/>
      <c r="B348" s="225"/>
      <c r="C348" s="226"/>
      <c r="D348" s="208" t="s">
        <v>142</v>
      </c>
      <c r="E348" s="227" t="s">
        <v>19</v>
      </c>
      <c r="F348" s="228" t="s">
        <v>380</v>
      </c>
      <c r="G348" s="226"/>
      <c r="H348" s="229">
        <v>308.19999999999999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142</v>
      </c>
      <c r="AU348" s="235" t="s">
        <v>79</v>
      </c>
      <c r="AV348" s="13" t="s">
        <v>79</v>
      </c>
      <c r="AW348" s="13" t="s">
        <v>33</v>
      </c>
      <c r="AX348" s="13" t="s">
        <v>72</v>
      </c>
      <c r="AY348" s="235" t="s">
        <v>114</v>
      </c>
    </row>
    <row r="349" s="13" customFormat="1">
      <c r="A349" s="13"/>
      <c r="B349" s="225"/>
      <c r="C349" s="226"/>
      <c r="D349" s="208" t="s">
        <v>142</v>
      </c>
      <c r="E349" s="227" t="s">
        <v>19</v>
      </c>
      <c r="F349" s="228" t="s">
        <v>470</v>
      </c>
      <c r="G349" s="226"/>
      <c r="H349" s="229">
        <v>640</v>
      </c>
      <c r="I349" s="230"/>
      <c r="J349" s="226"/>
      <c r="K349" s="226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142</v>
      </c>
      <c r="AU349" s="235" t="s">
        <v>79</v>
      </c>
      <c r="AV349" s="13" t="s">
        <v>79</v>
      </c>
      <c r="AW349" s="13" t="s">
        <v>33</v>
      </c>
      <c r="AX349" s="13" t="s">
        <v>72</v>
      </c>
      <c r="AY349" s="235" t="s">
        <v>114</v>
      </c>
    </row>
    <row r="350" s="13" customFormat="1">
      <c r="A350" s="13"/>
      <c r="B350" s="225"/>
      <c r="C350" s="226"/>
      <c r="D350" s="208" t="s">
        <v>142</v>
      </c>
      <c r="E350" s="227" t="s">
        <v>19</v>
      </c>
      <c r="F350" s="228" t="s">
        <v>520</v>
      </c>
      <c r="G350" s="226"/>
      <c r="H350" s="229">
        <v>21327.439999999999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142</v>
      </c>
      <c r="AU350" s="235" t="s">
        <v>79</v>
      </c>
      <c r="AV350" s="13" t="s">
        <v>79</v>
      </c>
      <c r="AW350" s="13" t="s">
        <v>33</v>
      </c>
      <c r="AX350" s="13" t="s">
        <v>72</v>
      </c>
      <c r="AY350" s="235" t="s">
        <v>114</v>
      </c>
    </row>
    <row r="351" s="14" customFormat="1">
      <c r="A351" s="14"/>
      <c r="B351" s="237"/>
      <c r="C351" s="238"/>
      <c r="D351" s="208" t="s">
        <v>142</v>
      </c>
      <c r="E351" s="239" t="s">
        <v>19</v>
      </c>
      <c r="F351" s="240" t="s">
        <v>209</v>
      </c>
      <c r="G351" s="238"/>
      <c r="H351" s="241">
        <v>22680.84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142</v>
      </c>
      <c r="AU351" s="247" t="s">
        <v>79</v>
      </c>
      <c r="AV351" s="14" t="s">
        <v>120</v>
      </c>
      <c r="AW351" s="14" t="s">
        <v>33</v>
      </c>
      <c r="AX351" s="14" t="s">
        <v>77</v>
      </c>
      <c r="AY351" s="247" t="s">
        <v>114</v>
      </c>
    </row>
    <row r="352" s="2" customFormat="1" ht="16.5" customHeight="1">
      <c r="A352" s="38"/>
      <c r="B352" s="39"/>
      <c r="C352" s="195" t="s">
        <v>521</v>
      </c>
      <c r="D352" s="195" t="s">
        <v>115</v>
      </c>
      <c r="E352" s="196" t="s">
        <v>522</v>
      </c>
      <c r="F352" s="197" t="s">
        <v>523</v>
      </c>
      <c r="G352" s="198" t="s">
        <v>205</v>
      </c>
      <c r="H352" s="199">
        <v>2005.124</v>
      </c>
      <c r="I352" s="200"/>
      <c r="J352" s="201">
        <f>ROUND(I352*H352,2)</f>
        <v>0</v>
      </c>
      <c r="K352" s="197" t="s">
        <v>19</v>
      </c>
      <c r="L352" s="44"/>
      <c r="M352" s="202" t="s">
        <v>19</v>
      </c>
      <c r="N352" s="203" t="s">
        <v>43</v>
      </c>
      <c r="O352" s="84"/>
      <c r="P352" s="204">
        <f>O352*H352</f>
        <v>0</v>
      </c>
      <c r="Q352" s="204">
        <v>0</v>
      </c>
      <c r="R352" s="204">
        <f>Q352*H352</f>
        <v>0</v>
      </c>
      <c r="S352" s="204">
        <v>0</v>
      </c>
      <c r="T352" s="205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06" t="s">
        <v>120</v>
      </c>
      <c r="AT352" s="206" t="s">
        <v>115</v>
      </c>
      <c r="AU352" s="206" t="s">
        <v>79</v>
      </c>
      <c r="AY352" s="17" t="s">
        <v>114</v>
      </c>
      <c r="BE352" s="207">
        <f>IF(N352="základní",J352,0)</f>
        <v>0</v>
      </c>
      <c r="BF352" s="207">
        <f>IF(N352="snížená",J352,0)</f>
        <v>0</v>
      </c>
      <c r="BG352" s="207">
        <f>IF(N352="zákl. přenesená",J352,0)</f>
        <v>0</v>
      </c>
      <c r="BH352" s="207">
        <f>IF(N352="sníž. přenesená",J352,0)</f>
        <v>0</v>
      </c>
      <c r="BI352" s="207">
        <f>IF(N352="nulová",J352,0)</f>
        <v>0</v>
      </c>
      <c r="BJ352" s="17" t="s">
        <v>77</v>
      </c>
      <c r="BK352" s="207">
        <f>ROUND(I352*H352,2)</f>
        <v>0</v>
      </c>
      <c r="BL352" s="17" t="s">
        <v>120</v>
      </c>
      <c r="BM352" s="206" t="s">
        <v>524</v>
      </c>
    </row>
    <row r="353" s="2" customFormat="1">
      <c r="A353" s="38"/>
      <c r="B353" s="39"/>
      <c r="C353" s="40"/>
      <c r="D353" s="208" t="s">
        <v>122</v>
      </c>
      <c r="E353" s="40"/>
      <c r="F353" s="209" t="s">
        <v>525</v>
      </c>
      <c r="G353" s="40"/>
      <c r="H353" s="40"/>
      <c r="I353" s="210"/>
      <c r="J353" s="40"/>
      <c r="K353" s="40"/>
      <c r="L353" s="44"/>
      <c r="M353" s="211"/>
      <c r="N353" s="212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122</v>
      </c>
      <c r="AU353" s="17" t="s">
        <v>79</v>
      </c>
    </row>
    <row r="354" s="13" customFormat="1">
      <c r="A354" s="13"/>
      <c r="B354" s="225"/>
      <c r="C354" s="226"/>
      <c r="D354" s="208" t="s">
        <v>142</v>
      </c>
      <c r="E354" s="227" t="s">
        <v>19</v>
      </c>
      <c r="F354" s="228" t="s">
        <v>526</v>
      </c>
      <c r="G354" s="226"/>
      <c r="H354" s="229">
        <v>2005.124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142</v>
      </c>
      <c r="AU354" s="235" t="s">
        <v>79</v>
      </c>
      <c r="AV354" s="13" t="s">
        <v>79</v>
      </c>
      <c r="AW354" s="13" t="s">
        <v>33</v>
      </c>
      <c r="AX354" s="13" t="s">
        <v>77</v>
      </c>
      <c r="AY354" s="235" t="s">
        <v>114</v>
      </c>
    </row>
    <row r="355" s="2" customFormat="1" ht="21.75" customHeight="1">
      <c r="A355" s="38"/>
      <c r="B355" s="39"/>
      <c r="C355" s="195" t="s">
        <v>527</v>
      </c>
      <c r="D355" s="195" t="s">
        <v>115</v>
      </c>
      <c r="E355" s="196" t="s">
        <v>528</v>
      </c>
      <c r="F355" s="197" t="s">
        <v>529</v>
      </c>
      <c r="G355" s="198" t="s">
        <v>175</v>
      </c>
      <c r="H355" s="199">
        <v>5012.8100000000004</v>
      </c>
      <c r="I355" s="200"/>
      <c r="J355" s="201">
        <f>ROUND(I355*H355,2)</f>
        <v>0</v>
      </c>
      <c r="K355" s="197" t="s">
        <v>119</v>
      </c>
      <c r="L355" s="44"/>
      <c r="M355" s="202" t="s">
        <v>19</v>
      </c>
      <c r="N355" s="203" t="s">
        <v>43</v>
      </c>
      <c r="O355" s="84"/>
      <c r="P355" s="204">
        <f>O355*H355</f>
        <v>0</v>
      </c>
      <c r="Q355" s="204">
        <v>0.29160000000000003</v>
      </c>
      <c r="R355" s="204">
        <f>Q355*H355</f>
        <v>1461.7353960000003</v>
      </c>
      <c r="S355" s="204">
        <v>0</v>
      </c>
      <c r="T355" s="205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06" t="s">
        <v>120</v>
      </c>
      <c r="AT355" s="206" t="s">
        <v>115</v>
      </c>
      <c r="AU355" s="206" t="s">
        <v>79</v>
      </c>
      <c r="AY355" s="17" t="s">
        <v>114</v>
      </c>
      <c r="BE355" s="207">
        <f>IF(N355="základní",J355,0)</f>
        <v>0</v>
      </c>
      <c r="BF355" s="207">
        <f>IF(N355="snížená",J355,0)</f>
        <v>0</v>
      </c>
      <c r="BG355" s="207">
        <f>IF(N355="zákl. přenesená",J355,0)</f>
        <v>0</v>
      </c>
      <c r="BH355" s="207">
        <f>IF(N355="sníž. přenesená",J355,0)</f>
        <v>0</v>
      </c>
      <c r="BI355" s="207">
        <f>IF(N355="nulová",J355,0)</f>
        <v>0</v>
      </c>
      <c r="BJ355" s="17" t="s">
        <v>77</v>
      </c>
      <c r="BK355" s="207">
        <f>ROUND(I355*H355,2)</f>
        <v>0</v>
      </c>
      <c r="BL355" s="17" t="s">
        <v>120</v>
      </c>
      <c r="BM355" s="206" t="s">
        <v>530</v>
      </c>
    </row>
    <row r="356" s="2" customFormat="1">
      <c r="A356" s="38"/>
      <c r="B356" s="39"/>
      <c r="C356" s="40"/>
      <c r="D356" s="208" t="s">
        <v>122</v>
      </c>
      <c r="E356" s="40"/>
      <c r="F356" s="209" t="s">
        <v>531</v>
      </c>
      <c r="G356" s="40"/>
      <c r="H356" s="40"/>
      <c r="I356" s="210"/>
      <c r="J356" s="40"/>
      <c r="K356" s="40"/>
      <c r="L356" s="44"/>
      <c r="M356" s="211"/>
      <c r="N356" s="212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122</v>
      </c>
      <c r="AU356" s="17" t="s">
        <v>79</v>
      </c>
    </row>
    <row r="357" s="13" customFormat="1">
      <c r="A357" s="13"/>
      <c r="B357" s="225"/>
      <c r="C357" s="226"/>
      <c r="D357" s="208" t="s">
        <v>142</v>
      </c>
      <c r="E357" s="227" t="s">
        <v>19</v>
      </c>
      <c r="F357" s="228" t="s">
        <v>532</v>
      </c>
      <c r="G357" s="226"/>
      <c r="H357" s="229">
        <v>5012.8100000000004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142</v>
      </c>
      <c r="AU357" s="235" t="s">
        <v>79</v>
      </c>
      <c r="AV357" s="13" t="s">
        <v>79</v>
      </c>
      <c r="AW357" s="13" t="s">
        <v>33</v>
      </c>
      <c r="AX357" s="13" t="s">
        <v>77</v>
      </c>
      <c r="AY357" s="235" t="s">
        <v>114</v>
      </c>
    </row>
    <row r="358" s="2" customFormat="1" ht="16.5" customHeight="1">
      <c r="A358" s="38"/>
      <c r="B358" s="39"/>
      <c r="C358" s="195" t="s">
        <v>533</v>
      </c>
      <c r="D358" s="195" t="s">
        <v>115</v>
      </c>
      <c r="E358" s="196" t="s">
        <v>534</v>
      </c>
      <c r="F358" s="197" t="s">
        <v>535</v>
      </c>
      <c r="G358" s="198" t="s">
        <v>175</v>
      </c>
      <c r="H358" s="199">
        <v>343</v>
      </c>
      <c r="I358" s="200"/>
      <c r="J358" s="201">
        <f>ROUND(I358*H358,2)</f>
        <v>0</v>
      </c>
      <c r="K358" s="197" t="s">
        <v>119</v>
      </c>
      <c r="L358" s="44"/>
      <c r="M358" s="202" t="s">
        <v>19</v>
      </c>
      <c r="N358" s="203" t="s">
        <v>43</v>
      </c>
      <c r="O358" s="84"/>
      <c r="P358" s="204">
        <f>O358*H358</f>
        <v>0</v>
      </c>
      <c r="Q358" s="204">
        <v>0.0025300000000000001</v>
      </c>
      <c r="R358" s="204">
        <f>Q358*H358</f>
        <v>0.86779000000000006</v>
      </c>
      <c r="S358" s="204">
        <v>0</v>
      </c>
      <c r="T358" s="205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06" t="s">
        <v>120</v>
      </c>
      <c r="AT358" s="206" t="s">
        <v>115</v>
      </c>
      <c r="AU358" s="206" t="s">
        <v>79</v>
      </c>
      <c r="AY358" s="17" t="s">
        <v>114</v>
      </c>
      <c r="BE358" s="207">
        <f>IF(N358="základní",J358,0)</f>
        <v>0</v>
      </c>
      <c r="BF358" s="207">
        <f>IF(N358="snížená",J358,0)</f>
        <v>0</v>
      </c>
      <c r="BG358" s="207">
        <f>IF(N358="zákl. přenesená",J358,0)</f>
        <v>0</v>
      </c>
      <c r="BH358" s="207">
        <f>IF(N358="sníž. přenesená",J358,0)</f>
        <v>0</v>
      </c>
      <c r="BI358" s="207">
        <f>IF(N358="nulová",J358,0)</f>
        <v>0</v>
      </c>
      <c r="BJ358" s="17" t="s">
        <v>77</v>
      </c>
      <c r="BK358" s="207">
        <f>ROUND(I358*H358,2)</f>
        <v>0</v>
      </c>
      <c r="BL358" s="17" t="s">
        <v>120</v>
      </c>
      <c r="BM358" s="206" t="s">
        <v>536</v>
      </c>
    </row>
    <row r="359" s="2" customFormat="1">
      <c r="A359" s="38"/>
      <c r="B359" s="39"/>
      <c r="C359" s="40"/>
      <c r="D359" s="208" t="s">
        <v>122</v>
      </c>
      <c r="E359" s="40"/>
      <c r="F359" s="209" t="s">
        <v>537</v>
      </c>
      <c r="G359" s="40"/>
      <c r="H359" s="40"/>
      <c r="I359" s="210"/>
      <c r="J359" s="40"/>
      <c r="K359" s="40"/>
      <c r="L359" s="44"/>
      <c r="M359" s="211"/>
      <c r="N359" s="212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122</v>
      </c>
      <c r="AU359" s="17" t="s">
        <v>79</v>
      </c>
    </row>
    <row r="360" s="13" customFormat="1">
      <c r="A360" s="13"/>
      <c r="B360" s="225"/>
      <c r="C360" s="226"/>
      <c r="D360" s="208" t="s">
        <v>142</v>
      </c>
      <c r="E360" s="227" t="s">
        <v>19</v>
      </c>
      <c r="F360" s="228" t="s">
        <v>538</v>
      </c>
      <c r="G360" s="226"/>
      <c r="H360" s="229">
        <v>343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142</v>
      </c>
      <c r="AU360" s="235" t="s">
        <v>79</v>
      </c>
      <c r="AV360" s="13" t="s">
        <v>79</v>
      </c>
      <c r="AW360" s="13" t="s">
        <v>33</v>
      </c>
      <c r="AX360" s="13" t="s">
        <v>77</v>
      </c>
      <c r="AY360" s="235" t="s">
        <v>114</v>
      </c>
    </row>
    <row r="361" s="2" customFormat="1" ht="16.5" customHeight="1">
      <c r="A361" s="38"/>
      <c r="B361" s="39"/>
      <c r="C361" s="195" t="s">
        <v>539</v>
      </c>
      <c r="D361" s="195" t="s">
        <v>115</v>
      </c>
      <c r="E361" s="196" t="s">
        <v>540</v>
      </c>
      <c r="F361" s="197" t="s">
        <v>541</v>
      </c>
      <c r="G361" s="198" t="s">
        <v>205</v>
      </c>
      <c r="H361" s="199">
        <v>2005.124</v>
      </c>
      <c r="I361" s="200"/>
      <c r="J361" s="201">
        <f>ROUND(I361*H361,2)</f>
        <v>0</v>
      </c>
      <c r="K361" s="197" t="s">
        <v>119</v>
      </c>
      <c r="L361" s="44"/>
      <c r="M361" s="202" t="s">
        <v>19</v>
      </c>
      <c r="N361" s="203" t="s">
        <v>43</v>
      </c>
      <c r="O361" s="84"/>
      <c r="P361" s="204">
        <f>O361*H361</f>
        <v>0</v>
      </c>
      <c r="Q361" s="204">
        <v>0</v>
      </c>
      <c r="R361" s="204">
        <f>Q361*H361</f>
        <v>0</v>
      </c>
      <c r="S361" s="204">
        <v>0</v>
      </c>
      <c r="T361" s="205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6" t="s">
        <v>120</v>
      </c>
      <c r="AT361" s="206" t="s">
        <v>115</v>
      </c>
      <c r="AU361" s="206" t="s">
        <v>79</v>
      </c>
      <c r="AY361" s="17" t="s">
        <v>114</v>
      </c>
      <c r="BE361" s="207">
        <f>IF(N361="základní",J361,0)</f>
        <v>0</v>
      </c>
      <c r="BF361" s="207">
        <f>IF(N361="snížená",J361,0)</f>
        <v>0</v>
      </c>
      <c r="BG361" s="207">
        <f>IF(N361="zákl. přenesená",J361,0)</f>
        <v>0</v>
      </c>
      <c r="BH361" s="207">
        <f>IF(N361="sníž. přenesená",J361,0)</f>
        <v>0</v>
      </c>
      <c r="BI361" s="207">
        <f>IF(N361="nulová",J361,0)</f>
        <v>0</v>
      </c>
      <c r="BJ361" s="17" t="s">
        <v>77</v>
      </c>
      <c r="BK361" s="207">
        <f>ROUND(I361*H361,2)</f>
        <v>0</v>
      </c>
      <c r="BL361" s="17" t="s">
        <v>120</v>
      </c>
      <c r="BM361" s="206" t="s">
        <v>542</v>
      </c>
    </row>
    <row r="362" s="2" customFormat="1">
      <c r="A362" s="38"/>
      <c r="B362" s="39"/>
      <c r="C362" s="40"/>
      <c r="D362" s="208" t="s">
        <v>122</v>
      </c>
      <c r="E362" s="40"/>
      <c r="F362" s="209" t="s">
        <v>543</v>
      </c>
      <c r="G362" s="40"/>
      <c r="H362" s="40"/>
      <c r="I362" s="210"/>
      <c r="J362" s="40"/>
      <c r="K362" s="40"/>
      <c r="L362" s="44"/>
      <c r="M362" s="211"/>
      <c r="N362" s="212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122</v>
      </c>
      <c r="AU362" s="17" t="s">
        <v>79</v>
      </c>
    </row>
    <row r="363" s="13" customFormat="1">
      <c r="A363" s="13"/>
      <c r="B363" s="225"/>
      <c r="C363" s="226"/>
      <c r="D363" s="208" t="s">
        <v>142</v>
      </c>
      <c r="E363" s="227" t="s">
        <v>19</v>
      </c>
      <c r="F363" s="228" t="s">
        <v>544</v>
      </c>
      <c r="G363" s="226"/>
      <c r="H363" s="229">
        <v>2005.124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142</v>
      </c>
      <c r="AU363" s="235" t="s">
        <v>79</v>
      </c>
      <c r="AV363" s="13" t="s">
        <v>79</v>
      </c>
      <c r="AW363" s="13" t="s">
        <v>33</v>
      </c>
      <c r="AX363" s="13" t="s">
        <v>77</v>
      </c>
      <c r="AY363" s="235" t="s">
        <v>114</v>
      </c>
    </row>
    <row r="364" s="12" customFormat="1" ht="22.8" customHeight="1">
      <c r="A364" s="12"/>
      <c r="B364" s="181"/>
      <c r="C364" s="182"/>
      <c r="D364" s="183" t="s">
        <v>71</v>
      </c>
      <c r="E364" s="213" t="s">
        <v>140</v>
      </c>
      <c r="F364" s="213" t="s">
        <v>545</v>
      </c>
      <c r="G364" s="182"/>
      <c r="H364" s="182"/>
      <c r="I364" s="185"/>
      <c r="J364" s="214">
        <f>BK364</f>
        <v>0</v>
      </c>
      <c r="K364" s="182"/>
      <c r="L364" s="187"/>
      <c r="M364" s="188"/>
      <c r="N364" s="189"/>
      <c r="O364" s="189"/>
      <c r="P364" s="190">
        <f>SUM(P365:P381)</f>
        <v>0</v>
      </c>
      <c r="Q364" s="189"/>
      <c r="R364" s="190">
        <f>SUM(R365:R381)</f>
        <v>6.9855695600000001</v>
      </c>
      <c r="S364" s="189"/>
      <c r="T364" s="191">
        <f>SUM(T365:T381)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92" t="s">
        <v>77</v>
      </c>
      <c r="AT364" s="193" t="s">
        <v>71</v>
      </c>
      <c r="AU364" s="193" t="s">
        <v>77</v>
      </c>
      <c r="AY364" s="192" t="s">
        <v>114</v>
      </c>
      <c r="BK364" s="194">
        <f>SUM(BK365:BK381)</f>
        <v>0</v>
      </c>
    </row>
    <row r="365" s="2" customFormat="1">
      <c r="A365" s="38"/>
      <c r="B365" s="39"/>
      <c r="C365" s="195" t="s">
        <v>546</v>
      </c>
      <c r="D365" s="195" t="s">
        <v>115</v>
      </c>
      <c r="E365" s="196" t="s">
        <v>547</v>
      </c>
      <c r="F365" s="197" t="s">
        <v>548</v>
      </c>
      <c r="G365" s="198" t="s">
        <v>118</v>
      </c>
      <c r="H365" s="199">
        <v>5012.8100000000004</v>
      </c>
      <c r="I365" s="200"/>
      <c r="J365" s="201">
        <f>ROUND(I365*H365,2)</f>
        <v>0</v>
      </c>
      <c r="K365" s="197" t="s">
        <v>119</v>
      </c>
      <c r="L365" s="44"/>
      <c r="M365" s="202" t="s">
        <v>19</v>
      </c>
      <c r="N365" s="203" t="s">
        <v>43</v>
      </c>
      <c r="O365" s="84"/>
      <c r="P365" s="204">
        <f>O365*H365</f>
        <v>0</v>
      </c>
      <c r="Q365" s="204">
        <v>0</v>
      </c>
      <c r="R365" s="204">
        <f>Q365*H365</f>
        <v>0</v>
      </c>
      <c r="S365" s="204">
        <v>0</v>
      </c>
      <c r="T365" s="205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06" t="s">
        <v>120</v>
      </c>
      <c r="AT365" s="206" t="s">
        <v>115</v>
      </c>
      <c r="AU365" s="206" t="s">
        <v>79</v>
      </c>
      <c r="AY365" s="17" t="s">
        <v>114</v>
      </c>
      <c r="BE365" s="207">
        <f>IF(N365="základní",J365,0)</f>
        <v>0</v>
      </c>
      <c r="BF365" s="207">
        <f>IF(N365="snížená",J365,0)</f>
        <v>0</v>
      </c>
      <c r="BG365" s="207">
        <f>IF(N365="zákl. přenesená",J365,0)</f>
        <v>0</v>
      </c>
      <c r="BH365" s="207">
        <f>IF(N365="sníž. přenesená",J365,0)</f>
        <v>0</v>
      </c>
      <c r="BI365" s="207">
        <f>IF(N365="nulová",J365,0)</f>
        <v>0</v>
      </c>
      <c r="BJ365" s="17" t="s">
        <v>77</v>
      </c>
      <c r="BK365" s="207">
        <f>ROUND(I365*H365,2)</f>
        <v>0</v>
      </c>
      <c r="BL365" s="17" t="s">
        <v>120</v>
      </c>
      <c r="BM365" s="206" t="s">
        <v>549</v>
      </c>
    </row>
    <row r="366" s="2" customFormat="1">
      <c r="A366" s="38"/>
      <c r="B366" s="39"/>
      <c r="C366" s="40"/>
      <c r="D366" s="208" t="s">
        <v>122</v>
      </c>
      <c r="E366" s="40"/>
      <c r="F366" s="209" t="s">
        <v>550</v>
      </c>
      <c r="G366" s="40"/>
      <c r="H366" s="40"/>
      <c r="I366" s="210"/>
      <c r="J366" s="40"/>
      <c r="K366" s="40"/>
      <c r="L366" s="44"/>
      <c r="M366" s="211"/>
      <c r="N366" s="212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122</v>
      </c>
      <c r="AU366" s="17" t="s">
        <v>79</v>
      </c>
    </row>
    <row r="367" s="13" customFormat="1">
      <c r="A367" s="13"/>
      <c r="B367" s="225"/>
      <c r="C367" s="226"/>
      <c r="D367" s="208" t="s">
        <v>142</v>
      </c>
      <c r="E367" s="227" t="s">
        <v>19</v>
      </c>
      <c r="F367" s="228" t="s">
        <v>551</v>
      </c>
      <c r="G367" s="226"/>
      <c r="H367" s="229">
        <v>5012.8100000000004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142</v>
      </c>
      <c r="AU367" s="235" t="s">
        <v>79</v>
      </c>
      <c r="AV367" s="13" t="s">
        <v>79</v>
      </c>
      <c r="AW367" s="13" t="s">
        <v>33</v>
      </c>
      <c r="AX367" s="13" t="s">
        <v>77</v>
      </c>
      <c r="AY367" s="235" t="s">
        <v>114</v>
      </c>
    </row>
    <row r="368" s="2" customFormat="1">
      <c r="A368" s="38"/>
      <c r="B368" s="39"/>
      <c r="C368" s="215" t="s">
        <v>552</v>
      </c>
      <c r="D368" s="215" t="s">
        <v>136</v>
      </c>
      <c r="E368" s="216" t="s">
        <v>553</v>
      </c>
      <c r="F368" s="217" t="s">
        <v>554</v>
      </c>
      <c r="G368" s="218" t="s">
        <v>118</v>
      </c>
      <c r="H368" s="219">
        <v>5062.9380000000001</v>
      </c>
      <c r="I368" s="220"/>
      <c r="J368" s="221">
        <f>ROUND(I368*H368,2)</f>
        <v>0</v>
      </c>
      <c r="K368" s="217" t="s">
        <v>119</v>
      </c>
      <c r="L368" s="222"/>
      <c r="M368" s="223" t="s">
        <v>19</v>
      </c>
      <c r="N368" s="224" t="s">
        <v>43</v>
      </c>
      <c r="O368" s="84"/>
      <c r="P368" s="204">
        <f>O368*H368</f>
        <v>0</v>
      </c>
      <c r="Q368" s="204">
        <v>0.00048000000000000001</v>
      </c>
      <c r="R368" s="204">
        <f>Q368*H368</f>
        <v>2.4302102400000001</v>
      </c>
      <c r="S368" s="204">
        <v>0</v>
      </c>
      <c r="T368" s="205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06" t="s">
        <v>140</v>
      </c>
      <c r="AT368" s="206" t="s">
        <v>136</v>
      </c>
      <c r="AU368" s="206" t="s">
        <v>79</v>
      </c>
      <c r="AY368" s="17" t="s">
        <v>114</v>
      </c>
      <c r="BE368" s="207">
        <f>IF(N368="základní",J368,0)</f>
        <v>0</v>
      </c>
      <c r="BF368" s="207">
        <f>IF(N368="snížená",J368,0)</f>
        <v>0</v>
      </c>
      <c r="BG368" s="207">
        <f>IF(N368="zákl. přenesená",J368,0)</f>
        <v>0</v>
      </c>
      <c r="BH368" s="207">
        <f>IF(N368="sníž. přenesená",J368,0)</f>
        <v>0</v>
      </c>
      <c r="BI368" s="207">
        <f>IF(N368="nulová",J368,0)</f>
        <v>0</v>
      </c>
      <c r="BJ368" s="17" t="s">
        <v>77</v>
      </c>
      <c r="BK368" s="207">
        <f>ROUND(I368*H368,2)</f>
        <v>0</v>
      </c>
      <c r="BL368" s="17" t="s">
        <v>120</v>
      </c>
      <c r="BM368" s="206" t="s">
        <v>555</v>
      </c>
    </row>
    <row r="369" s="2" customFormat="1">
      <c r="A369" s="38"/>
      <c r="B369" s="39"/>
      <c r="C369" s="40"/>
      <c r="D369" s="208" t="s">
        <v>122</v>
      </c>
      <c r="E369" s="40"/>
      <c r="F369" s="209" t="s">
        <v>554</v>
      </c>
      <c r="G369" s="40"/>
      <c r="H369" s="40"/>
      <c r="I369" s="210"/>
      <c r="J369" s="40"/>
      <c r="K369" s="40"/>
      <c r="L369" s="44"/>
      <c r="M369" s="211"/>
      <c r="N369" s="212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122</v>
      </c>
      <c r="AU369" s="17" t="s">
        <v>79</v>
      </c>
    </row>
    <row r="370" s="13" customFormat="1">
      <c r="A370" s="13"/>
      <c r="B370" s="225"/>
      <c r="C370" s="226"/>
      <c r="D370" s="208" t="s">
        <v>142</v>
      </c>
      <c r="E370" s="227" t="s">
        <v>19</v>
      </c>
      <c r="F370" s="228" t="s">
        <v>556</v>
      </c>
      <c r="G370" s="226"/>
      <c r="H370" s="229">
        <v>5062.9380000000001</v>
      </c>
      <c r="I370" s="230"/>
      <c r="J370" s="226"/>
      <c r="K370" s="226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142</v>
      </c>
      <c r="AU370" s="235" t="s">
        <v>79</v>
      </c>
      <c r="AV370" s="13" t="s">
        <v>79</v>
      </c>
      <c r="AW370" s="13" t="s">
        <v>33</v>
      </c>
      <c r="AX370" s="13" t="s">
        <v>77</v>
      </c>
      <c r="AY370" s="235" t="s">
        <v>114</v>
      </c>
    </row>
    <row r="371" s="2" customFormat="1" ht="16.5" customHeight="1">
      <c r="A371" s="38"/>
      <c r="B371" s="39"/>
      <c r="C371" s="195" t="s">
        <v>557</v>
      </c>
      <c r="D371" s="195" t="s">
        <v>115</v>
      </c>
      <c r="E371" s="196" t="s">
        <v>558</v>
      </c>
      <c r="F371" s="197" t="s">
        <v>559</v>
      </c>
      <c r="G371" s="198" t="s">
        <v>156</v>
      </c>
      <c r="H371" s="199">
        <v>60</v>
      </c>
      <c r="I371" s="200"/>
      <c r="J371" s="201">
        <f>ROUND(I371*H371,2)</f>
        <v>0</v>
      </c>
      <c r="K371" s="197" t="s">
        <v>119</v>
      </c>
      <c r="L371" s="44"/>
      <c r="M371" s="202" t="s">
        <v>19</v>
      </c>
      <c r="N371" s="203" t="s">
        <v>43</v>
      </c>
      <c r="O371" s="84"/>
      <c r="P371" s="204">
        <f>O371*H371</f>
        <v>0</v>
      </c>
      <c r="Q371" s="204">
        <v>0.0046800000000000001</v>
      </c>
      <c r="R371" s="204">
        <f>Q371*H371</f>
        <v>0.28079999999999999</v>
      </c>
      <c r="S371" s="204">
        <v>0</v>
      </c>
      <c r="T371" s="205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06" t="s">
        <v>120</v>
      </c>
      <c r="AT371" s="206" t="s">
        <v>115</v>
      </c>
      <c r="AU371" s="206" t="s">
        <v>79</v>
      </c>
      <c r="AY371" s="17" t="s">
        <v>114</v>
      </c>
      <c r="BE371" s="207">
        <f>IF(N371="základní",J371,0)</f>
        <v>0</v>
      </c>
      <c r="BF371" s="207">
        <f>IF(N371="snížená",J371,0)</f>
        <v>0</v>
      </c>
      <c r="BG371" s="207">
        <f>IF(N371="zákl. přenesená",J371,0)</f>
        <v>0</v>
      </c>
      <c r="BH371" s="207">
        <f>IF(N371="sníž. přenesená",J371,0)</f>
        <v>0</v>
      </c>
      <c r="BI371" s="207">
        <f>IF(N371="nulová",J371,0)</f>
        <v>0</v>
      </c>
      <c r="BJ371" s="17" t="s">
        <v>77</v>
      </c>
      <c r="BK371" s="207">
        <f>ROUND(I371*H371,2)</f>
        <v>0</v>
      </c>
      <c r="BL371" s="17" t="s">
        <v>120</v>
      </c>
      <c r="BM371" s="206" t="s">
        <v>560</v>
      </c>
    </row>
    <row r="372" s="2" customFormat="1">
      <c r="A372" s="38"/>
      <c r="B372" s="39"/>
      <c r="C372" s="40"/>
      <c r="D372" s="208" t="s">
        <v>122</v>
      </c>
      <c r="E372" s="40"/>
      <c r="F372" s="209" t="s">
        <v>561</v>
      </c>
      <c r="G372" s="40"/>
      <c r="H372" s="40"/>
      <c r="I372" s="210"/>
      <c r="J372" s="40"/>
      <c r="K372" s="40"/>
      <c r="L372" s="44"/>
      <c r="M372" s="211"/>
      <c r="N372" s="212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122</v>
      </c>
      <c r="AU372" s="17" t="s">
        <v>79</v>
      </c>
    </row>
    <row r="373" s="2" customFormat="1">
      <c r="A373" s="38"/>
      <c r="B373" s="39"/>
      <c r="C373" s="40"/>
      <c r="D373" s="208" t="s">
        <v>169</v>
      </c>
      <c r="E373" s="40"/>
      <c r="F373" s="236" t="s">
        <v>562</v>
      </c>
      <c r="G373" s="40"/>
      <c r="H373" s="40"/>
      <c r="I373" s="210"/>
      <c r="J373" s="40"/>
      <c r="K373" s="40"/>
      <c r="L373" s="44"/>
      <c r="M373" s="211"/>
      <c r="N373" s="212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169</v>
      </c>
      <c r="AU373" s="17" t="s">
        <v>79</v>
      </c>
    </row>
    <row r="374" s="2" customFormat="1">
      <c r="A374" s="38"/>
      <c r="B374" s="39"/>
      <c r="C374" s="195" t="s">
        <v>563</v>
      </c>
      <c r="D374" s="195" t="s">
        <v>115</v>
      </c>
      <c r="E374" s="196" t="s">
        <v>564</v>
      </c>
      <c r="F374" s="197" t="s">
        <v>565</v>
      </c>
      <c r="G374" s="198" t="s">
        <v>118</v>
      </c>
      <c r="H374" s="199">
        <v>5012.8100000000004</v>
      </c>
      <c r="I374" s="200"/>
      <c r="J374" s="201">
        <f>ROUND(I374*H374,2)</f>
        <v>0</v>
      </c>
      <c r="K374" s="197" t="s">
        <v>119</v>
      </c>
      <c r="L374" s="44"/>
      <c r="M374" s="202" t="s">
        <v>19</v>
      </c>
      <c r="N374" s="203" t="s">
        <v>43</v>
      </c>
      <c r="O374" s="84"/>
      <c r="P374" s="204">
        <f>O374*H374</f>
        <v>0</v>
      </c>
      <c r="Q374" s="204">
        <v>2.0000000000000002E-05</v>
      </c>
      <c r="R374" s="204">
        <f>Q374*H374</f>
        <v>0.10025620000000002</v>
      </c>
      <c r="S374" s="204">
        <v>0</v>
      </c>
      <c r="T374" s="205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06" t="s">
        <v>120</v>
      </c>
      <c r="AT374" s="206" t="s">
        <v>115</v>
      </c>
      <c r="AU374" s="206" t="s">
        <v>79</v>
      </c>
      <c r="AY374" s="17" t="s">
        <v>114</v>
      </c>
      <c r="BE374" s="207">
        <f>IF(N374="základní",J374,0)</f>
        <v>0</v>
      </c>
      <c r="BF374" s="207">
        <f>IF(N374="snížená",J374,0)</f>
        <v>0</v>
      </c>
      <c r="BG374" s="207">
        <f>IF(N374="zákl. přenesená",J374,0)</f>
        <v>0</v>
      </c>
      <c r="BH374" s="207">
        <f>IF(N374="sníž. přenesená",J374,0)</f>
        <v>0</v>
      </c>
      <c r="BI374" s="207">
        <f>IF(N374="nulová",J374,0)</f>
        <v>0</v>
      </c>
      <c r="BJ374" s="17" t="s">
        <v>77</v>
      </c>
      <c r="BK374" s="207">
        <f>ROUND(I374*H374,2)</f>
        <v>0</v>
      </c>
      <c r="BL374" s="17" t="s">
        <v>120</v>
      </c>
      <c r="BM374" s="206" t="s">
        <v>566</v>
      </c>
    </row>
    <row r="375" s="2" customFormat="1">
      <c r="A375" s="38"/>
      <c r="B375" s="39"/>
      <c r="C375" s="40"/>
      <c r="D375" s="208" t="s">
        <v>122</v>
      </c>
      <c r="E375" s="40"/>
      <c r="F375" s="209" t="s">
        <v>567</v>
      </c>
      <c r="G375" s="40"/>
      <c r="H375" s="40"/>
      <c r="I375" s="210"/>
      <c r="J375" s="40"/>
      <c r="K375" s="40"/>
      <c r="L375" s="44"/>
      <c r="M375" s="211"/>
      <c r="N375" s="212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122</v>
      </c>
      <c r="AU375" s="17" t="s">
        <v>79</v>
      </c>
    </row>
    <row r="376" s="2" customFormat="1">
      <c r="A376" s="38"/>
      <c r="B376" s="39"/>
      <c r="C376" s="40"/>
      <c r="D376" s="208" t="s">
        <v>169</v>
      </c>
      <c r="E376" s="40"/>
      <c r="F376" s="236" t="s">
        <v>568</v>
      </c>
      <c r="G376" s="40"/>
      <c r="H376" s="40"/>
      <c r="I376" s="210"/>
      <c r="J376" s="40"/>
      <c r="K376" s="40"/>
      <c r="L376" s="44"/>
      <c r="M376" s="211"/>
      <c r="N376" s="212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169</v>
      </c>
      <c r="AU376" s="17" t="s">
        <v>79</v>
      </c>
    </row>
    <row r="377" s="2" customFormat="1">
      <c r="A377" s="38"/>
      <c r="B377" s="39"/>
      <c r="C377" s="195" t="s">
        <v>569</v>
      </c>
      <c r="D377" s="195" t="s">
        <v>115</v>
      </c>
      <c r="E377" s="196" t="s">
        <v>570</v>
      </c>
      <c r="F377" s="197" t="s">
        <v>571</v>
      </c>
      <c r="G377" s="198" t="s">
        <v>175</v>
      </c>
      <c r="H377" s="199">
        <v>8881.4959999999992</v>
      </c>
      <c r="I377" s="200"/>
      <c r="J377" s="201">
        <f>ROUND(I377*H377,2)</f>
        <v>0</v>
      </c>
      <c r="K377" s="197" t="s">
        <v>19</v>
      </c>
      <c r="L377" s="44"/>
      <c r="M377" s="202" t="s">
        <v>19</v>
      </c>
      <c r="N377" s="203" t="s">
        <v>43</v>
      </c>
      <c r="O377" s="84"/>
      <c r="P377" s="204">
        <f>O377*H377</f>
        <v>0</v>
      </c>
      <c r="Q377" s="204">
        <v>0.00046999999999999999</v>
      </c>
      <c r="R377" s="204">
        <f>Q377*H377</f>
        <v>4.1743031199999994</v>
      </c>
      <c r="S377" s="204">
        <v>0</v>
      </c>
      <c r="T377" s="205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06" t="s">
        <v>120</v>
      </c>
      <c r="AT377" s="206" t="s">
        <v>115</v>
      </c>
      <c r="AU377" s="206" t="s">
        <v>79</v>
      </c>
      <c r="AY377" s="17" t="s">
        <v>114</v>
      </c>
      <c r="BE377" s="207">
        <f>IF(N377="základní",J377,0)</f>
        <v>0</v>
      </c>
      <c r="BF377" s="207">
        <f>IF(N377="snížená",J377,0)</f>
        <v>0</v>
      </c>
      <c r="BG377" s="207">
        <f>IF(N377="zákl. přenesená",J377,0)</f>
        <v>0</v>
      </c>
      <c r="BH377" s="207">
        <f>IF(N377="sníž. přenesená",J377,0)</f>
        <v>0</v>
      </c>
      <c r="BI377" s="207">
        <f>IF(N377="nulová",J377,0)</f>
        <v>0</v>
      </c>
      <c r="BJ377" s="17" t="s">
        <v>77</v>
      </c>
      <c r="BK377" s="207">
        <f>ROUND(I377*H377,2)</f>
        <v>0</v>
      </c>
      <c r="BL377" s="17" t="s">
        <v>120</v>
      </c>
      <c r="BM377" s="206" t="s">
        <v>572</v>
      </c>
    </row>
    <row r="378" s="2" customFormat="1">
      <c r="A378" s="38"/>
      <c r="B378" s="39"/>
      <c r="C378" s="40"/>
      <c r="D378" s="208" t="s">
        <v>122</v>
      </c>
      <c r="E378" s="40"/>
      <c r="F378" s="209" t="s">
        <v>573</v>
      </c>
      <c r="G378" s="40"/>
      <c r="H378" s="40"/>
      <c r="I378" s="210"/>
      <c r="J378" s="40"/>
      <c r="K378" s="40"/>
      <c r="L378" s="44"/>
      <c r="M378" s="211"/>
      <c r="N378" s="212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122</v>
      </c>
      <c r="AU378" s="17" t="s">
        <v>79</v>
      </c>
    </row>
    <row r="379" s="13" customFormat="1">
      <c r="A379" s="13"/>
      <c r="B379" s="225"/>
      <c r="C379" s="226"/>
      <c r="D379" s="208" t="s">
        <v>142</v>
      </c>
      <c r="E379" s="227" t="s">
        <v>19</v>
      </c>
      <c r="F379" s="228" t="s">
        <v>574</v>
      </c>
      <c r="G379" s="226"/>
      <c r="H379" s="229">
        <v>8020.4960000000001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142</v>
      </c>
      <c r="AU379" s="235" t="s">
        <v>79</v>
      </c>
      <c r="AV379" s="13" t="s">
        <v>79</v>
      </c>
      <c r="AW379" s="13" t="s">
        <v>33</v>
      </c>
      <c r="AX379" s="13" t="s">
        <v>72</v>
      </c>
      <c r="AY379" s="235" t="s">
        <v>114</v>
      </c>
    </row>
    <row r="380" s="13" customFormat="1">
      <c r="A380" s="13"/>
      <c r="B380" s="225"/>
      <c r="C380" s="226"/>
      <c r="D380" s="208" t="s">
        <v>142</v>
      </c>
      <c r="E380" s="227" t="s">
        <v>19</v>
      </c>
      <c r="F380" s="228" t="s">
        <v>575</v>
      </c>
      <c r="G380" s="226"/>
      <c r="H380" s="229">
        <v>861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142</v>
      </c>
      <c r="AU380" s="235" t="s">
        <v>79</v>
      </c>
      <c r="AV380" s="13" t="s">
        <v>79</v>
      </c>
      <c r="AW380" s="13" t="s">
        <v>33</v>
      </c>
      <c r="AX380" s="13" t="s">
        <v>72</v>
      </c>
      <c r="AY380" s="235" t="s">
        <v>114</v>
      </c>
    </row>
    <row r="381" s="14" customFormat="1">
      <c r="A381" s="14"/>
      <c r="B381" s="237"/>
      <c r="C381" s="238"/>
      <c r="D381" s="208" t="s">
        <v>142</v>
      </c>
      <c r="E381" s="239" t="s">
        <v>19</v>
      </c>
      <c r="F381" s="240" t="s">
        <v>209</v>
      </c>
      <c r="G381" s="238"/>
      <c r="H381" s="241">
        <v>8881.4959999999992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7" t="s">
        <v>142</v>
      </c>
      <c r="AU381" s="247" t="s">
        <v>79</v>
      </c>
      <c r="AV381" s="14" t="s">
        <v>120</v>
      </c>
      <c r="AW381" s="14" t="s">
        <v>33</v>
      </c>
      <c r="AX381" s="14" t="s">
        <v>77</v>
      </c>
      <c r="AY381" s="247" t="s">
        <v>114</v>
      </c>
    </row>
    <row r="382" s="12" customFormat="1" ht="22.8" customHeight="1">
      <c r="A382" s="12"/>
      <c r="B382" s="181"/>
      <c r="C382" s="182"/>
      <c r="D382" s="183" t="s">
        <v>71</v>
      </c>
      <c r="E382" s="213" t="s">
        <v>163</v>
      </c>
      <c r="F382" s="213" t="s">
        <v>576</v>
      </c>
      <c r="G382" s="182"/>
      <c r="H382" s="182"/>
      <c r="I382" s="185"/>
      <c r="J382" s="214">
        <f>BK382</f>
        <v>0</v>
      </c>
      <c r="K382" s="182"/>
      <c r="L382" s="187"/>
      <c r="M382" s="188"/>
      <c r="N382" s="189"/>
      <c r="O382" s="189"/>
      <c r="P382" s="190">
        <f>SUM(P383:P437)</f>
        <v>0</v>
      </c>
      <c r="Q382" s="189"/>
      <c r="R382" s="190">
        <f>SUM(R383:R437)</f>
        <v>228.76555999999999</v>
      </c>
      <c r="S382" s="189"/>
      <c r="T382" s="191">
        <f>SUM(T383:T437)</f>
        <v>126.24000000000001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92" t="s">
        <v>77</v>
      </c>
      <c r="AT382" s="193" t="s">
        <v>71</v>
      </c>
      <c r="AU382" s="193" t="s">
        <v>77</v>
      </c>
      <c r="AY382" s="192" t="s">
        <v>114</v>
      </c>
      <c r="BK382" s="194">
        <f>SUM(BK383:BK437)</f>
        <v>0</v>
      </c>
    </row>
    <row r="383" s="2" customFormat="1">
      <c r="A383" s="38"/>
      <c r="B383" s="39"/>
      <c r="C383" s="195" t="s">
        <v>577</v>
      </c>
      <c r="D383" s="195" t="s">
        <v>115</v>
      </c>
      <c r="E383" s="196" t="s">
        <v>578</v>
      </c>
      <c r="F383" s="197" t="s">
        <v>579</v>
      </c>
      <c r="G383" s="198" t="s">
        <v>118</v>
      </c>
      <c r="H383" s="199">
        <v>30</v>
      </c>
      <c r="I383" s="200"/>
      <c r="J383" s="201">
        <f>ROUND(I383*H383,2)</f>
        <v>0</v>
      </c>
      <c r="K383" s="197" t="s">
        <v>119</v>
      </c>
      <c r="L383" s="44"/>
      <c r="M383" s="202" t="s">
        <v>19</v>
      </c>
      <c r="N383" s="203" t="s">
        <v>43</v>
      </c>
      <c r="O383" s="84"/>
      <c r="P383" s="204">
        <f>O383*H383</f>
        <v>0</v>
      </c>
      <c r="Q383" s="204">
        <v>0.04913</v>
      </c>
      <c r="R383" s="204">
        <f>Q383*H383</f>
        <v>1.4739</v>
      </c>
      <c r="S383" s="204">
        <v>0</v>
      </c>
      <c r="T383" s="205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06" t="s">
        <v>120</v>
      </c>
      <c r="AT383" s="206" t="s">
        <v>115</v>
      </c>
      <c r="AU383" s="206" t="s">
        <v>79</v>
      </c>
      <c r="AY383" s="17" t="s">
        <v>114</v>
      </c>
      <c r="BE383" s="207">
        <f>IF(N383="základní",J383,0)</f>
        <v>0</v>
      </c>
      <c r="BF383" s="207">
        <f>IF(N383="snížená",J383,0)</f>
        <v>0</v>
      </c>
      <c r="BG383" s="207">
        <f>IF(N383="zákl. přenesená",J383,0)</f>
        <v>0</v>
      </c>
      <c r="BH383" s="207">
        <f>IF(N383="sníž. přenesená",J383,0)</f>
        <v>0</v>
      </c>
      <c r="BI383" s="207">
        <f>IF(N383="nulová",J383,0)</f>
        <v>0</v>
      </c>
      <c r="BJ383" s="17" t="s">
        <v>77</v>
      </c>
      <c r="BK383" s="207">
        <f>ROUND(I383*H383,2)</f>
        <v>0</v>
      </c>
      <c r="BL383" s="17" t="s">
        <v>120</v>
      </c>
      <c r="BM383" s="206" t="s">
        <v>580</v>
      </c>
    </row>
    <row r="384" s="2" customFormat="1">
      <c r="A384" s="38"/>
      <c r="B384" s="39"/>
      <c r="C384" s="40"/>
      <c r="D384" s="208" t="s">
        <v>122</v>
      </c>
      <c r="E384" s="40"/>
      <c r="F384" s="209" t="s">
        <v>581</v>
      </c>
      <c r="G384" s="40"/>
      <c r="H384" s="40"/>
      <c r="I384" s="210"/>
      <c r="J384" s="40"/>
      <c r="K384" s="40"/>
      <c r="L384" s="44"/>
      <c r="M384" s="211"/>
      <c r="N384" s="212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122</v>
      </c>
      <c r="AU384" s="17" t="s">
        <v>79</v>
      </c>
    </row>
    <row r="385" s="13" customFormat="1">
      <c r="A385" s="13"/>
      <c r="B385" s="225"/>
      <c r="C385" s="226"/>
      <c r="D385" s="208" t="s">
        <v>142</v>
      </c>
      <c r="E385" s="227" t="s">
        <v>19</v>
      </c>
      <c r="F385" s="228" t="s">
        <v>582</v>
      </c>
      <c r="G385" s="226"/>
      <c r="H385" s="229">
        <v>30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142</v>
      </c>
      <c r="AU385" s="235" t="s">
        <v>79</v>
      </c>
      <c r="AV385" s="13" t="s">
        <v>79</v>
      </c>
      <c r="AW385" s="13" t="s">
        <v>33</v>
      </c>
      <c r="AX385" s="13" t="s">
        <v>77</v>
      </c>
      <c r="AY385" s="235" t="s">
        <v>114</v>
      </c>
    </row>
    <row r="386" s="2" customFormat="1">
      <c r="A386" s="38"/>
      <c r="B386" s="39"/>
      <c r="C386" s="195" t="s">
        <v>583</v>
      </c>
      <c r="D386" s="195" t="s">
        <v>115</v>
      </c>
      <c r="E386" s="196" t="s">
        <v>584</v>
      </c>
      <c r="F386" s="197" t="s">
        <v>585</v>
      </c>
      <c r="G386" s="198" t="s">
        <v>156</v>
      </c>
      <c r="H386" s="199">
        <v>6</v>
      </c>
      <c r="I386" s="200"/>
      <c r="J386" s="201">
        <f>ROUND(I386*H386,2)</f>
        <v>0</v>
      </c>
      <c r="K386" s="197" t="s">
        <v>119</v>
      </c>
      <c r="L386" s="44"/>
      <c r="M386" s="202" t="s">
        <v>19</v>
      </c>
      <c r="N386" s="203" t="s">
        <v>43</v>
      </c>
      <c r="O386" s="84"/>
      <c r="P386" s="204">
        <f>O386*H386</f>
        <v>0</v>
      </c>
      <c r="Q386" s="204">
        <v>0</v>
      </c>
      <c r="R386" s="204">
        <f>Q386*H386</f>
        <v>0</v>
      </c>
      <c r="S386" s="204">
        <v>0</v>
      </c>
      <c r="T386" s="205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06" t="s">
        <v>120</v>
      </c>
      <c r="AT386" s="206" t="s">
        <v>115</v>
      </c>
      <c r="AU386" s="206" t="s">
        <v>79</v>
      </c>
      <c r="AY386" s="17" t="s">
        <v>114</v>
      </c>
      <c r="BE386" s="207">
        <f>IF(N386="základní",J386,0)</f>
        <v>0</v>
      </c>
      <c r="BF386" s="207">
        <f>IF(N386="snížená",J386,0)</f>
        <v>0</v>
      </c>
      <c r="BG386" s="207">
        <f>IF(N386="zákl. přenesená",J386,0)</f>
        <v>0</v>
      </c>
      <c r="BH386" s="207">
        <f>IF(N386="sníž. přenesená",J386,0)</f>
        <v>0</v>
      </c>
      <c r="BI386" s="207">
        <f>IF(N386="nulová",J386,0)</f>
        <v>0</v>
      </c>
      <c r="BJ386" s="17" t="s">
        <v>77</v>
      </c>
      <c r="BK386" s="207">
        <f>ROUND(I386*H386,2)</f>
        <v>0</v>
      </c>
      <c r="BL386" s="17" t="s">
        <v>120</v>
      </c>
      <c r="BM386" s="206" t="s">
        <v>586</v>
      </c>
    </row>
    <row r="387" s="2" customFormat="1">
      <c r="A387" s="38"/>
      <c r="B387" s="39"/>
      <c r="C387" s="40"/>
      <c r="D387" s="208" t="s">
        <v>122</v>
      </c>
      <c r="E387" s="40"/>
      <c r="F387" s="209" t="s">
        <v>587</v>
      </c>
      <c r="G387" s="40"/>
      <c r="H387" s="40"/>
      <c r="I387" s="210"/>
      <c r="J387" s="40"/>
      <c r="K387" s="40"/>
      <c r="L387" s="44"/>
      <c r="M387" s="211"/>
      <c r="N387" s="212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122</v>
      </c>
      <c r="AU387" s="17" t="s">
        <v>79</v>
      </c>
    </row>
    <row r="388" s="2" customFormat="1" ht="16.5" customHeight="1">
      <c r="A388" s="38"/>
      <c r="B388" s="39"/>
      <c r="C388" s="215" t="s">
        <v>588</v>
      </c>
      <c r="D388" s="215" t="s">
        <v>136</v>
      </c>
      <c r="E388" s="216" t="s">
        <v>589</v>
      </c>
      <c r="F388" s="217" t="s">
        <v>590</v>
      </c>
      <c r="G388" s="218" t="s">
        <v>156</v>
      </c>
      <c r="H388" s="219">
        <v>6</v>
      </c>
      <c r="I388" s="220"/>
      <c r="J388" s="221">
        <f>ROUND(I388*H388,2)</f>
        <v>0</v>
      </c>
      <c r="K388" s="217" t="s">
        <v>119</v>
      </c>
      <c r="L388" s="222"/>
      <c r="M388" s="223" t="s">
        <v>19</v>
      </c>
      <c r="N388" s="224" t="s">
        <v>43</v>
      </c>
      <c r="O388" s="84"/>
      <c r="P388" s="204">
        <f>O388*H388</f>
        <v>0</v>
      </c>
      <c r="Q388" s="204">
        <v>0.0020999999999999999</v>
      </c>
      <c r="R388" s="204">
        <f>Q388*H388</f>
        <v>0.0126</v>
      </c>
      <c r="S388" s="204">
        <v>0</v>
      </c>
      <c r="T388" s="205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06" t="s">
        <v>140</v>
      </c>
      <c r="AT388" s="206" t="s">
        <v>136</v>
      </c>
      <c r="AU388" s="206" t="s">
        <v>79</v>
      </c>
      <c r="AY388" s="17" t="s">
        <v>114</v>
      </c>
      <c r="BE388" s="207">
        <f>IF(N388="základní",J388,0)</f>
        <v>0</v>
      </c>
      <c r="BF388" s="207">
        <f>IF(N388="snížená",J388,0)</f>
        <v>0</v>
      </c>
      <c r="BG388" s="207">
        <f>IF(N388="zákl. přenesená",J388,0)</f>
        <v>0</v>
      </c>
      <c r="BH388" s="207">
        <f>IF(N388="sníž. přenesená",J388,0)</f>
        <v>0</v>
      </c>
      <c r="BI388" s="207">
        <f>IF(N388="nulová",J388,0)</f>
        <v>0</v>
      </c>
      <c r="BJ388" s="17" t="s">
        <v>77</v>
      </c>
      <c r="BK388" s="207">
        <f>ROUND(I388*H388,2)</f>
        <v>0</v>
      </c>
      <c r="BL388" s="17" t="s">
        <v>120</v>
      </c>
      <c r="BM388" s="206" t="s">
        <v>591</v>
      </c>
    </row>
    <row r="389" s="2" customFormat="1">
      <c r="A389" s="38"/>
      <c r="B389" s="39"/>
      <c r="C389" s="40"/>
      <c r="D389" s="208" t="s">
        <v>122</v>
      </c>
      <c r="E389" s="40"/>
      <c r="F389" s="209" t="s">
        <v>590</v>
      </c>
      <c r="G389" s="40"/>
      <c r="H389" s="40"/>
      <c r="I389" s="210"/>
      <c r="J389" s="40"/>
      <c r="K389" s="40"/>
      <c r="L389" s="44"/>
      <c r="M389" s="211"/>
      <c r="N389" s="212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122</v>
      </c>
      <c r="AU389" s="17" t="s">
        <v>79</v>
      </c>
    </row>
    <row r="390" s="13" customFormat="1">
      <c r="A390" s="13"/>
      <c r="B390" s="225"/>
      <c r="C390" s="226"/>
      <c r="D390" s="208" t="s">
        <v>142</v>
      </c>
      <c r="E390" s="227" t="s">
        <v>19</v>
      </c>
      <c r="F390" s="228" t="s">
        <v>149</v>
      </c>
      <c r="G390" s="226"/>
      <c r="H390" s="229">
        <v>6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142</v>
      </c>
      <c r="AU390" s="235" t="s">
        <v>79</v>
      </c>
      <c r="AV390" s="13" t="s">
        <v>79</v>
      </c>
      <c r="AW390" s="13" t="s">
        <v>33</v>
      </c>
      <c r="AX390" s="13" t="s">
        <v>77</v>
      </c>
      <c r="AY390" s="235" t="s">
        <v>114</v>
      </c>
    </row>
    <row r="391" s="2" customFormat="1">
      <c r="A391" s="38"/>
      <c r="B391" s="39"/>
      <c r="C391" s="195" t="s">
        <v>592</v>
      </c>
      <c r="D391" s="195" t="s">
        <v>115</v>
      </c>
      <c r="E391" s="196" t="s">
        <v>593</v>
      </c>
      <c r="F391" s="197" t="s">
        <v>594</v>
      </c>
      <c r="G391" s="198" t="s">
        <v>118</v>
      </c>
      <c r="H391" s="199">
        <v>56</v>
      </c>
      <c r="I391" s="200"/>
      <c r="J391" s="201">
        <f>ROUND(I391*H391,2)</f>
        <v>0</v>
      </c>
      <c r="K391" s="197" t="s">
        <v>119</v>
      </c>
      <c r="L391" s="44"/>
      <c r="M391" s="202" t="s">
        <v>19</v>
      </c>
      <c r="N391" s="203" t="s">
        <v>43</v>
      </c>
      <c r="O391" s="84"/>
      <c r="P391" s="204">
        <f>O391*H391</f>
        <v>0</v>
      </c>
      <c r="Q391" s="204">
        <v>0.20219000000000001</v>
      </c>
      <c r="R391" s="204">
        <f>Q391*H391</f>
        <v>11.32264</v>
      </c>
      <c r="S391" s="204">
        <v>0</v>
      </c>
      <c r="T391" s="205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06" t="s">
        <v>120</v>
      </c>
      <c r="AT391" s="206" t="s">
        <v>115</v>
      </c>
      <c r="AU391" s="206" t="s">
        <v>79</v>
      </c>
      <c r="AY391" s="17" t="s">
        <v>114</v>
      </c>
      <c r="BE391" s="207">
        <f>IF(N391="základní",J391,0)</f>
        <v>0</v>
      </c>
      <c r="BF391" s="207">
        <f>IF(N391="snížená",J391,0)</f>
        <v>0</v>
      </c>
      <c r="BG391" s="207">
        <f>IF(N391="zákl. přenesená",J391,0)</f>
        <v>0</v>
      </c>
      <c r="BH391" s="207">
        <f>IF(N391="sníž. přenesená",J391,0)</f>
        <v>0</v>
      </c>
      <c r="BI391" s="207">
        <f>IF(N391="nulová",J391,0)</f>
        <v>0</v>
      </c>
      <c r="BJ391" s="17" t="s">
        <v>77</v>
      </c>
      <c r="BK391" s="207">
        <f>ROUND(I391*H391,2)</f>
        <v>0</v>
      </c>
      <c r="BL391" s="17" t="s">
        <v>120</v>
      </c>
      <c r="BM391" s="206" t="s">
        <v>595</v>
      </c>
    </row>
    <row r="392" s="2" customFormat="1">
      <c r="A392" s="38"/>
      <c r="B392" s="39"/>
      <c r="C392" s="40"/>
      <c r="D392" s="208" t="s">
        <v>122</v>
      </c>
      <c r="E392" s="40"/>
      <c r="F392" s="209" t="s">
        <v>596</v>
      </c>
      <c r="G392" s="40"/>
      <c r="H392" s="40"/>
      <c r="I392" s="210"/>
      <c r="J392" s="40"/>
      <c r="K392" s="40"/>
      <c r="L392" s="44"/>
      <c r="M392" s="211"/>
      <c r="N392" s="212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122</v>
      </c>
      <c r="AU392" s="17" t="s">
        <v>79</v>
      </c>
    </row>
    <row r="393" s="13" customFormat="1">
      <c r="A393" s="13"/>
      <c r="B393" s="225"/>
      <c r="C393" s="226"/>
      <c r="D393" s="208" t="s">
        <v>142</v>
      </c>
      <c r="E393" s="227" t="s">
        <v>19</v>
      </c>
      <c r="F393" s="228" t="s">
        <v>597</v>
      </c>
      <c r="G393" s="226"/>
      <c r="H393" s="229">
        <v>56</v>
      </c>
      <c r="I393" s="230"/>
      <c r="J393" s="226"/>
      <c r="K393" s="226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142</v>
      </c>
      <c r="AU393" s="235" t="s">
        <v>79</v>
      </c>
      <c r="AV393" s="13" t="s">
        <v>79</v>
      </c>
      <c r="AW393" s="13" t="s">
        <v>33</v>
      </c>
      <c r="AX393" s="13" t="s">
        <v>77</v>
      </c>
      <c r="AY393" s="235" t="s">
        <v>114</v>
      </c>
    </row>
    <row r="394" s="2" customFormat="1" ht="16.5" customHeight="1">
      <c r="A394" s="38"/>
      <c r="B394" s="39"/>
      <c r="C394" s="215" t="s">
        <v>598</v>
      </c>
      <c r="D394" s="215" t="s">
        <v>136</v>
      </c>
      <c r="E394" s="216" t="s">
        <v>599</v>
      </c>
      <c r="F394" s="217" t="s">
        <v>600</v>
      </c>
      <c r="G394" s="218" t="s">
        <v>118</v>
      </c>
      <c r="H394" s="219">
        <v>56</v>
      </c>
      <c r="I394" s="220"/>
      <c r="J394" s="221">
        <f>ROUND(I394*H394,2)</f>
        <v>0</v>
      </c>
      <c r="K394" s="217" t="s">
        <v>119</v>
      </c>
      <c r="L394" s="222"/>
      <c r="M394" s="223" t="s">
        <v>19</v>
      </c>
      <c r="N394" s="224" t="s">
        <v>43</v>
      </c>
      <c r="O394" s="84"/>
      <c r="P394" s="204">
        <f>O394*H394</f>
        <v>0</v>
      </c>
      <c r="Q394" s="204">
        <v>0.040000000000000001</v>
      </c>
      <c r="R394" s="204">
        <f>Q394*H394</f>
        <v>2.2400000000000002</v>
      </c>
      <c r="S394" s="204">
        <v>0</v>
      </c>
      <c r="T394" s="205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06" t="s">
        <v>140</v>
      </c>
      <c r="AT394" s="206" t="s">
        <v>136</v>
      </c>
      <c r="AU394" s="206" t="s">
        <v>79</v>
      </c>
      <c r="AY394" s="17" t="s">
        <v>114</v>
      </c>
      <c r="BE394" s="207">
        <f>IF(N394="základní",J394,0)</f>
        <v>0</v>
      </c>
      <c r="BF394" s="207">
        <f>IF(N394="snížená",J394,0)</f>
        <v>0</v>
      </c>
      <c r="BG394" s="207">
        <f>IF(N394="zákl. přenesená",J394,0)</f>
        <v>0</v>
      </c>
      <c r="BH394" s="207">
        <f>IF(N394="sníž. přenesená",J394,0)</f>
        <v>0</v>
      </c>
      <c r="BI394" s="207">
        <f>IF(N394="nulová",J394,0)</f>
        <v>0</v>
      </c>
      <c r="BJ394" s="17" t="s">
        <v>77</v>
      </c>
      <c r="BK394" s="207">
        <f>ROUND(I394*H394,2)</f>
        <v>0</v>
      </c>
      <c r="BL394" s="17" t="s">
        <v>120</v>
      </c>
      <c r="BM394" s="206" t="s">
        <v>601</v>
      </c>
    </row>
    <row r="395" s="2" customFormat="1">
      <c r="A395" s="38"/>
      <c r="B395" s="39"/>
      <c r="C395" s="40"/>
      <c r="D395" s="208" t="s">
        <v>122</v>
      </c>
      <c r="E395" s="40"/>
      <c r="F395" s="209" t="s">
        <v>600</v>
      </c>
      <c r="G395" s="40"/>
      <c r="H395" s="40"/>
      <c r="I395" s="210"/>
      <c r="J395" s="40"/>
      <c r="K395" s="40"/>
      <c r="L395" s="44"/>
      <c r="M395" s="211"/>
      <c r="N395" s="212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122</v>
      </c>
      <c r="AU395" s="17" t="s">
        <v>79</v>
      </c>
    </row>
    <row r="396" s="13" customFormat="1">
      <c r="A396" s="13"/>
      <c r="B396" s="225"/>
      <c r="C396" s="226"/>
      <c r="D396" s="208" t="s">
        <v>142</v>
      </c>
      <c r="E396" s="227" t="s">
        <v>19</v>
      </c>
      <c r="F396" s="228" t="s">
        <v>454</v>
      </c>
      <c r="G396" s="226"/>
      <c r="H396" s="229">
        <v>56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142</v>
      </c>
      <c r="AU396" s="235" t="s">
        <v>79</v>
      </c>
      <c r="AV396" s="13" t="s">
        <v>79</v>
      </c>
      <c r="AW396" s="13" t="s">
        <v>33</v>
      </c>
      <c r="AX396" s="13" t="s">
        <v>77</v>
      </c>
      <c r="AY396" s="235" t="s">
        <v>114</v>
      </c>
    </row>
    <row r="397" s="2" customFormat="1" ht="21.75" customHeight="1">
      <c r="A397" s="38"/>
      <c r="B397" s="39"/>
      <c r="C397" s="195" t="s">
        <v>602</v>
      </c>
      <c r="D397" s="195" t="s">
        <v>115</v>
      </c>
      <c r="E397" s="196" t="s">
        <v>603</v>
      </c>
      <c r="F397" s="197" t="s">
        <v>604</v>
      </c>
      <c r="G397" s="198" t="s">
        <v>118</v>
      </c>
      <c r="H397" s="199">
        <v>153</v>
      </c>
      <c r="I397" s="200"/>
      <c r="J397" s="201">
        <f>ROUND(I397*H397,2)</f>
        <v>0</v>
      </c>
      <c r="K397" s="197" t="s">
        <v>119</v>
      </c>
      <c r="L397" s="44"/>
      <c r="M397" s="202" t="s">
        <v>19</v>
      </c>
      <c r="N397" s="203" t="s">
        <v>43</v>
      </c>
      <c r="O397" s="84"/>
      <c r="P397" s="204">
        <f>O397*H397</f>
        <v>0</v>
      </c>
      <c r="Q397" s="204">
        <v>0</v>
      </c>
      <c r="R397" s="204">
        <f>Q397*H397</f>
        <v>0</v>
      </c>
      <c r="S397" s="204">
        <v>0</v>
      </c>
      <c r="T397" s="20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06" t="s">
        <v>120</v>
      </c>
      <c r="AT397" s="206" t="s">
        <v>115</v>
      </c>
      <c r="AU397" s="206" t="s">
        <v>79</v>
      </c>
      <c r="AY397" s="17" t="s">
        <v>114</v>
      </c>
      <c r="BE397" s="207">
        <f>IF(N397="základní",J397,0)</f>
        <v>0</v>
      </c>
      <c r="BF397" s="207">
        <f>IF(N397="snížená",J397,0)</f>
        <v>0</v>
      </c>
      <c r="BG397" s="207">
        <f>IF(N397="zákl. přenesená",J397,0)</f>
        <v>0</v>
      </c>
      <c r="BH397" s="207">
        <f>IF(N397="sníž. přenesená",J397,0)</f>
        <v>0</v>
      </c>
      <c r="BI397" s="207">
        <f>IF(N397="nulová",J397,0)</f>
        <v>0</v>
      </c>
      <c r="BJ397" s="17" t="s">
        <v>77</v>
      </c>
      <c r="BK397" s="207">
        <f>ROUND(I397*H397,2)</f>
        <v>0</v>
      </c>
      <c r="BL397" s="17" t="s">
        <v>120</v>
      </c>
      <c r="BM397" s="206" t="s">
        <v>605</v>
      </c>
    </row>
    <row r="398" s="2" customFormat="1">
      <c r="A398" s="38"/>
      <c r="B398" s="39"/>
      <c r="C398" s="40"/>
      <c r="D398" s="208" t="s">
        <v>122</v>
      </c>
      <c r="E398" s="40"/>
      <c r="F398" s="209" t="s">
        <v>606</v>
      </c>
      <c r="G398" s="40"/>
      <c r="H398" s="40"/>
      <c r="I398" s="210"/>
      <c r="J398" s="40"/>
      <c r="K398" s="40"/>
      <c r="L398" s="44"/>
      <c r="M398" s="211"/>
      <c r="N398" s="212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122</v>
      </c>
      <c r="AU398" s="17" t="s">
        <v>79</v>
      </c>
    </row>
    <row r="399" s="13" customFormat="1">
      <c r="A399" s="13"/>
      <c r="B399" s="225"/>
      <c r="C399" s="226"/>
      <c r="D399" s="208" t="s">
        <v>142</v>
      </c>
      <c r="E399" s="227" t="s">
        <v>19</v>
      </c>
      <c r="F399" s="228" t="s">
        <v>597</v>
      </c>
      <c r="G399" s="226"/>
      <c r="H399" s="229">
        <v>56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142</v>
      </c>
      <c r="AU399" s="235" t="s">
        <v>79</v>
      </c>
      <c r="AV399" s="13" t="s">
        <v>79</v>
      </c>
      <c r="AW399" s="13" t="s">
        <v>33</v>
      </c>
      <c r="AX399" s="13" t="s">
        <v>72</v>
      </c>
      <c r="AY399" s="235" t="s">
        <v>114</v>
      </c>
    </row>
    <row r="400" s="13" customFormat="1">
      <c r="A400" s="13"/>
      <c r="B400" s="225"/>
      <c r="C400" s="226"/>
      <c r="D400" s="208" t="s">
        <v>142</v>
      </c>
      <c r="E400" s="227" t="s">
        <v>19</v>
      </c>
      <c r="F400" s="228" t="s">
        <v>607</v>
      </c>
      <c r="G400" s="226"/>
      <c r="H400" s="229">
        <v>37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142</v>
      </c>
      <c r="AU400" s="235" t="s">
        <v>79</v>
      </c>
      <c r="AV400" s="13" t="s">
        <v>79</v>
      </c>
      <c r="AW400" s="13" t="s">
        <v>33</v>
      </c>
      <c r="AX400" s="13" t="s">
        <v>72</v>
      </c>
      <c r="AY400" s="235" t="s">
        <v>114</v>
      </c>
    </row>
    <row r="401" s="13" customFormat="1">
      <c r="A401" s="13"/>
      <c r="B401" s="225"/>
      <c r="C401" s="226"/>
      <c r="D401" s="208" t="s">
        <v>142</v>
      </c>
      <c r="E401" s="227" t="s">
        <v>19</v>
      </c>
      <c r="F401" s="228" t="s">
        <v>608</v>
      </c>
      <c r="G401" s="226"/>
      <c r="H401" s="229">
        <v>60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142</v>
      </c>
      <c r="AU401" s="235" t="s">
        <v>79</v>
      </c>
      <c r="AV401" s="13" t="s">
        <v>79</v>
      </c>
      <c r="AW401" s="13" t="s">
        <v>33</v>
      </c>
      <c r="AX401" s="13" t="s">
        <v>72</v>
      </c>
      <c r="AY401" s="235" t="s">
        <v>114</v>
      </c>
    </row>
    <row r="402" s="14" customFormat="1">
      <c r="A402" s="14"/>
      <c r="B402" s="237"/>
      <c r="C402" s="238"/>
      <c r="D402" s="208" t="s">
        <v>142</v>
      </c>
      <c r="E402" s="239" t="s">
        <v>19</v>
      </c>
      <c r="F402" s="240" t="s">
        <v>209</v>
      </c>
      <c r="G402" s="238"/>
      <c r="H402" s="241">
        <v>153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142</v>
      </c>
      <c r="AU402" s="247" t="s">
        <v>79</v>
      </c>
      <c r="AV402" s="14" t="s">
        <v>120</v>
      </c>
      <c r="AW402" s="14" t="s">
        <v>33</v>
      </c>
      <c r="AX402" s="14" t="s">
        <v>77</v>
      </c>
      <c r="AY402" s="247" t="s">
        <v>114</v>
      </c>
    </row>
    <row r="403" s="2" customFormat="1">
      <c r="A403" s="38"/>
      <c r="B403" s="39"/>
      <c r="C403" s="195" t="s">
        <v>609</v>
      </c>
      <c r="D403" s="195" t="s">
        <v>115</v>
      </c>
      <c r="E403" s="196" t="s">
        <v>610</v>
      </c>
      <c r="F403" s="197" t="s">
        <v>611</v>
      </c>
      <c r="G403" s="198" t="s">
        <v>118</v>
      </c>
      <c r="H403" s="199">
        <v>153</v>
      </c>
      <c r="I403" s="200"/>
      <c r="J403" s="201">
        <f>ROUND(I403*H403,2)</f>
        <v>0</v>
      </c>
      <c r="K403" s="197" t="s">
        <v>119</v>
      </c>
      <c r="L403" s="44"/>
      <c r="M403" s="202" t="s">
        <v>19</v>
      </c>
      <c r="N403" s="203" t="s">
        <v>43</v>
      </c>
      <c r="O403" s="84"/>
      <c r="P403" s="204">
        <f>O403*H403</f>
        <v>0</v>
      </c>
      <c r="Q403" s="204">
        <v>9.0000000000000006E-05</v>
      </c>
      <c r="R403" s="204">
        <f>Q403*H403</f>
        <v>0.013770000000000001</v>
      </c>
      <c r="S403" s="204">
        <v>0</v>
      </c>
      <c r="T403" s="205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06" t="s">
        <v>120</v>
      </c>
      <c r="AT403" s="206" t="s">
        <v>115</v>
      </c>
      <c r="AU403" s="206" t="s">
        <v>79</v>
      </c>
      <c r="AY403" s="17" t="s">
        <v>114</v>
      </c>
      <c r="BE403" s="207">
        <f>IF(N403="základní",J403,0)</f>
        <v>0</v>
      </c>
      <c r="BF403" s="207">
        <f>IF(N403="snížená",J403,0)</f>
        <v>0</v>
      </c>
      <c r="BG403" s="207">
        <f>IF(N403="zákl. přenesená",J403,0)</f>
        <v>0</v>
      </c>
      <c r="BH403" s="207">
        <f>IF(N403="sníž. přenesená",J403,0)</f>
        <v>0</v>
      </c>
      <c r="BI403" s="207">
        <f>IF(N403="nulová",J403,0)</f>
        <v>0</v>
      </c>
      <c r="BJ403" s="17" t="s">
        <v>77</v>
      </c>
      <c r="BK403" s="207">
        <f>ROUND(I403*H403,2)</f>
        <v>0</v>
      </c>
      <c r="BL403" s="17" t="s">
        <v>120</v>
      </c>
      <c r="BM403" s="206" t="s">
        <v>612</v>
      </c>
    </row>
    <row r="404" s="2" customFormat="1">
      <c r="A404" s="38"/>
      <c r="B404" s="39"/>
      <c r="C404" s="40"/>
      <c r="D404" s="208" t="s">
        <v>122</v>
      </c>
      <c r="E404" s="40"/>
      <c r="F404" s="209" t="s">
        <v>613</v>
      </c>
      <c r="G404" s="40"/>
      <c r="H404" s="40"/>
      <c r="I404" s="210"/>
      <c r="J404" s="40"/>
      <c r="K404" s="40"/>
      <c r="L404" s="44"/>
      <c r="M404" s="211"/>
      <c r="N404" s="212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122</v>
      </c>
      <c r="AU404" s="17" t="s">
        <v>79</v>
      </c>
    </row>
    <row r="405" s="13" customFormat="1">
      <c r="A405" s="13"/>
      <c r="B405" s="225"/>
      <c r="C405" s="226"/>
      <c r="D405" s="208" t="s">
        <v>142</v>
      </c>
      <c r="E405" s="227" t="s">
        <v>19</v>
      </c>
      <c r="F405" s="228" t="s">
        <v>597</v>
      </c>
      <c r="G405" s="226"/>
      <c r="H405" s="229">
        <v>56</v>
      </c>
      <c r="I405" s="230"/>
      <c r="J405" s="226"/>
      <c r="K405" s="226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142</v>
      </c>
      <c r="AU405" s="235" t="s">
        <v>79</v>
      </c>
      <c r="AV405" s="13" t="s">
        <v>79</v>
      </c>
      <c r="AW405" s="13" t="s">
        <v>33</v>
      </c>
      <c r="AX405" s="13" t="s">
        <v>72</v>
      </c>
      <c r="AY405" s="235" t="s">
        <v>114</v>
      </c>
    </row>
    <row r="406" s="13" customFormat="1">
      <c r="A406" s="13"/>
      <c r="B406" s="225"/>
      <c r="C406" s="226"/>
      <c r="D406" s="208" t="s">
        <v>142</v>
      </c>
      <c r="E406" s="227" t="s">
        <v>19</v>
      </c>
      <c r="F406" s="228" t="s">
        <v>607</v>
      </c>
      <c r="G406" s="226"/>
      <c r="H406" s="229">
        <v>37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142</v>
      </c>
      <c r="AU406" s="235" t="s">
        <v>79</v>
      </c>
      <c r="AV406" s="13" t="s">
        <v>79</v>
      </c>
      <c r="AW406" s="13" t="s">
        <v>33</v>
      </c>
      <c r="AX406" s="13" t="s">
        <v>72</v>
      </c>
      <c r="AY406" s="235" t="s">
        <v>114</v>
      </c>
    </row>
    <row r="407" s="13" customFormat="1">
      <c r="A407" s="13"/>
      <c r="B407" s="225"/>
      <c r="C407" s="226"/>
      <c r="D407" s="208" t="s">
        <v>142</v>
      </c>
      <c r="E407" s="227" t="s">
        <v>19</v>
      </c>
      <c r="F407" s="228" t="s">
        <v>608</v>
      </c>
      <c r="G407" s="226"/>
      <c r="H407" s="229">
        <v>60</v>
      </c>
      <c r="I407" s="230"/>
      <c r="J407" s="226"/>
      <c r="K407" s="226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142</v>
      </c>
      <c r="AU407" s="235" t="s">
        <v>79</v>
      </c>
      <c r="AV407" s="13" t="s">
        <v>79</v>
      </c>
      <c r="AW407" s="13" t="s">
        <v>33</v>
      </c>
      <c r="AX407" s="13" t="s">
        <v>72</v>
      </c>
      <c r="AY407" s="235" t="s">
        <v>114</v>
      </c>
    </row>
    <row r="408" s="14" customFormat="1">
      <c r="A408" s="14"/>
      <c r="B408" s="237"/>
      <c r="C408" s="238"/>
      <c r="D408" s="208" t="s">
        <v>142</v>
      </c>
      <c r="E408" s="239" t="s">
        <v>19</v>
      </c>
      <c r="F408" s="240" t="s">
        <v>209</v>
      </c>
      <c r="G408" s="238"/>
      <c r="H408" s="241">
        <v>153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7" t="s">
        <v>142</v>
      </c>
      <c r="AU408" s="247" t="s">
        <v>79</v>
      </c>
      <c r="AV408" s="14" t="s">
        <v>120</v>
      </c>
      <c r="AW408" s="14" t="s">
        <v>33</v>
      </c>
      <c r="AX408" s="14" t="s">
        <v>77</v>
      </c>
      <c r="AY408" s="247" t="s">
        <v>114</v>
      </c>
    </row>
    <row r="409" s="2" customFormat="1">
      <c r="A409" s="38"/>
      <c r="B409" s="39"/>
      <c r="C409" s="195" t="s">
        <v>614</v>
      </c>
      <c r="D409" s="195" t="s">
        <v>115</v>
      </c>
      <c r="E409" s="196" t="s">
        <v>615</v>
      </c>
      <c r="F409" s="197" t="s">
        <v>616</v>
      </c>
      <c r="G409" s="198" t="s">
        <v>156</v>
      </c>
      <c r="H409" s="199">
        <v>6</v>
      </c>
      <c r="I409" s="200"/>
      <c r="J409" s="201">
        <f>ROUND(I409*H409,2)</f>
        <v>0</v>
      </c>
      <c r="K409" s="197" t="s">
        <v>119</v>
      </c>
      <c r="L409" s="44"/>
      <c r="M409" s="202" t="s">
        <v>19</v>
      </c>
      <c r="N409" s="203" t="s">
        <v>43</v>
      </c>
      <c r="O409" s="84"/>
      <c r="P409" s="204">
        <f>O409*H409</f>
        <v>0</v>
      </c>
      <c r="Q409" s="204">
        <v>16.75142</v>
      </c>
      <c r="R409" s="204">
        <f>Q409*H409</f>
        <v>100.50852</v>
      </c>
      <c r="S409" s="204">
        <v>0</v>
      </c>
      <c r="T409" s="205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06" t="s">
        <v>120</v>
      </c>
      <c r="AT409" s="206" t="s">
        <v>115</v>
      </c>
      <c r="AU409" s="206" t="s">
        <v>79</v>
      </c>
      <c r="AY409" s="17" t="s">
        <v>114</v>
      </c>
      <c r="BE409" s="207">
        <f>IF(N409="základní",J409,0)</f>
        <v>0</v>
      </c>
      <c r="BF409" s="207">
        <f>IF(N409="snížená",J409,0)</f>
        <v>0</v>
      </c>
      <c r="BG409" s="207">
        <f>IF(N409="zákl. přenesená",J409,0)</f>
        <v>0</v>
      </c>
      <c r="BH409" s="207">
        <f>IF(N409="sníž. přenesená",J409,0)</f>
        <v>0</v>
      </c>
      <c r="BI409" s="207">
        <f>IF(N409="nulová",J409,0)</f>
        <v>0</v>
      </c>
      <c r="BJ409" s="17" t="s">
        <v>77</v>
      </c>
      <c r="BK409" s="207">
        <f>ROUND(I409*H409,2)</f>
        <v>0</v>
      </c>
      <c r="BL409" s="17" t="s">
        <v>120</v>
      </c>
      <c r="BM409" s="206" t="s">
        <v>617</v>
      </c>
    </row>
    <row r="410" s="2" customFormat="1">
      <c r="A410" s="38"/>
      <c r="B410" s="39"/>
      <c r="C410" s="40"/>
      <c r="D410" s="208" t="s">
        <v>122</v>
      </c>
      <c r="E410" s="40"/>
      <c r="F410" s="209" t="s">
        <v>618</v>
      </c>
      <c r="G410" s="40"/>
      <c r="H410" s="40"/>
      <c r="I410" s="210"/>
      <c r="J410" s="40"/>
      <c r="K410" s="40"/>
      <c r="L410" s="44"/>
      <c r="M410" s="211"/>
      <c r="N410" s="212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122</v>
      </c>
      <c r="AU410" s="17" t="s">
        <v>79</v>
      </c>
    </row>
    <row r="411" s="2" customFormat="1">
      <c r="A411" s="38"/>
      <c r="B411" s="39"/>
      <c r="C411" s="40"/>
      <c r="D411" s="208" t="s">
        <v>169</v>
      </c>
      <c r="E411" s="40"/>
      <c r="F411" s="236" t="s">
        <v>619</v>
      </c>
      <c r="G411" s="40"/>
      <c r="H411" s="40"/>
      <c r="I411" s="210"/>
      <c r="J411" s="40"/>
      <c r="K411" s="40"/>
      <c r="L411" s="44"/>
      <c r="M411" s="211"/>
      <c r="N411" s="212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169</v>
      </c>
      <c r="AU411" s="17" t="s">
        <v>79</v>
      </c>
    </row>
    <row r="412" s="13" customFormat="1">
      <c r="A412" s="13"/>
      <c r="B412" s="225"/>
      <c r="C412" s="226"/>
      <c r="D412" s="208" t="s">
        <v>142</v>
      </c>
      <c r="E412" s="227" t="s">
        <v>19</v>
      </c>
      <c r="F412" s="228" t="s">
        <v>620</v>
      </c>
      <c r="G412" s="226"/>
      <c r="H412" s="229">
        <v>2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142</v>
      </c>
      <c r="AU412" s="235" t="s">
        <v>79</v>
      </c>
      <c r="AV412" s="13" t="s">
        <v>79</v>
      </c>
      <c r="AW412" s="13" t="s">
        <v>33</v>
      </c>
      <c r="AX412" s="13" t="s">
        <v>72</v>
      </c>
      <c r="AY412" s="235" t="s">
        <v>114</v>
      </c>
    </row>
    <row r="413" s="13" customFormat="1">
      <c r="A413" s="13"/>
      <c r="B413" s="225"/>
      <c r="C413" s="226"/>
      <c r="D413" s="208" t="s">
        <v>142</v>
      </c>
      <c r="E413" s="227" t="s">
        <v>19</v>
      </c>
      <c r="F413" s="228" t="s">
        <v>621</v>
      </c>
      <c r="G413" s="226"/>
      <c r="H413" s="229">
        <v>4</v>
      </c>
      <c r="I413" s="230"/>
      <c r="J413" s="226"/>
      <c r="K413" s="226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142</v>
      </c>
      <c r="AU413" s="235" t="s">
        <v>79</v>
      </c>
      <c r="AV413" s="13" t="s">
        <v>79</v>
      </c>
      <c r="AW413" s="13" t="s">
        <v>33</v>
      </c>
      <c r="AX413" s="13" t="s">
        <v>72</v>
      </c>
      <c r="AY413" s="235" t="s">
        <v>114</v>
      </c>
    </row>
    <row r="414" s="14" customFormat="1">
      <c r="A414" s="14"/>
      <c r="B414" s="237"/>
      <c r="C414" s="238"/>
      <c r="D414" s="208" t="s">
        <v>142</v>
      </c>
      <c r="E414" s="239" t="s">
        <v>19</v>
      </c>
      <c r="F414" s="240" t="s">
        <v>209</v>
      </c>
      <c r="G414" s="238"/>
      <c r="H414" s="241">
        <v>6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142</v>
      </c>
      <c r="AU414" s="247" t="s">
        <v>79</v>
      </c>
      <c r="AV414" s="14" t="s">
        <v>120</v>
      </c>
      <c r="AW414" s="14" t="s">
        <v>33</v>
      </c>
      <c r="AX414" s="14" t="s">
        <v>77</v>
      </c>
      <c r="AY414" s="247" t="s">
        <v>114</v>
      </c>
    </row>
    <row r="415" s="2" customFormat="1">
      <c r="A415" s="38"/>
      <c r="B415" s="39"/>
      <c r="C415" s="195" t="s">
        <v>622</v>
      </c>
      <c r="D415" s="195" t="s">
        <v>115</v>
      </c>
      <c r="E415" s="196" t="s">
        <v>623</v>
      </c>
      <c r="F415" s="197" t="s">
        <v>624</v>
      </c>
      <c r="G415" s="198" t="s">
        <v>156</v>
      </c>
      <c r="H415" s="199">
        <v>2</v>
      </c>
      <c r="I415" s="200"/>
      <c r="J415" s="201">
        <f>ROUND(I415*H415,2)</f>
        <v>0</v>
      </c>
      <c r="K415" s="197" t="s">
        <v>19</v>
      </c>
      <c r="L415" s="44"/>
      <c r="M415" s="202" t="s">
        <v>19</v>
      </c>
      <c r="N415" s="203" t="s">
        <v>43</v>
      </c>
      <c r="O415" s="84"/>
      <c r="P415" s="204">
        <f>O415*H415</f>
        <v>0</v>
      </c>
      <c r="Q415" s="204">
        <v>16.75142</v>
      </c>
      <c r="R415" s="204">
        <f>Q415*H415</f>
        <v>33.502839999999999</v>
      </c>
      <c r="S415" s="204">
        <v>0</v>
      </c>
      <c r="T415" s="205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06" t="s">
        <v>120</v>
      </c>
      <c r="AT415" s="206" t="s">
        <v>115</v>
      </c>
      <c r="AU415" s="206" t="s">
        <v>79</v>
      </c>
      <c r="AY415" s="17" t="s">
        <v>114</v>
      </c>
      <c r="BE415" s="207">
        <f>IF(N415="základní",J415,0)</f>
        <v>0</v>
      </c>
      <c r="BF415" s="207">
        <f>IF(N415="snížená",J415,0)</f>
        <v>0</v>
      </c>
      <c r="BG415" s="207">
        <f>IF(N415="zákl. přenesená",J415,0)</f>
        <v>0</v>
      </c>
      <c r="BH415" s="207">
        <f>IF(N415="sníž. přenesená",J415,0)</f>
        <v>0</v>
      </c>
      <c r="BI415" s="207">
        <f>IF(N415="nulová",J415,0)</f>
        <v>0</v>
      </c>
      <c r="BJ415" s="17" t="s">
        <v>77</v>
      </c>
      <c r="BK415" s="207">
        <f>ROUND(I415*H415,2)</f>
        <v>0</v>
      </c>
      <c r="BL415" s="17" t="s">
        <v>120</v>
      </c>
      <c r="BM415" s="206" t="s">
        <v>625</v>
      </c>
    </row>
    <row r="416" s="2" customFormat="1">
      <c r="A416" s="38"/>
      <c r="B416" s="39"/>
      <c r="C416" s="40"/>
      <c r="D416" s="208" t="s">
        <v>122</v>
      </c>
      <c r="E416" s="40"/>
      <c r="F416" s="209" t="s">
        <v>626</v>
      </c>
      <c r="G416" s="40"/>
      <c r="H416" s="40"/>
      <c r="I416" s="210"/>
      <c r="J416" s="40"/>
      <c r="K416" s="40"/>
      <c r="L416" s="44"/>
      <c r="M416" s="211"/>
      <c r="N416" s="212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122</v>
      </c>
      <c r="AU416" s="17" t="s">
        <v>79</v>
      </c>
    </row>
    <row r="417" s="13" customFormat="1">
      <c r="A417" s="13"/>
      <c r="B417" s="225"/>
      <c r="C417" s="226"/>
      <c r="D417" s="208" t="s">
        <v>142</v>
      </c>
      <c r="E417" s="227" t="s">
        <v>19</v>
      </c>
      <c r="F417" s="228" t="s">
        <v>627</v>
      </c>
      <c r="G417" s="226"/>
      <c r="H417" s="229">
        <v>2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142</v>
      </c>
      <c r="AU417" s="235" t="s">
        <v>79</v>
      </c>
      <c r="AV417" s="13" t="s">
        <v>79</v>
      </c>
      <c r="AW417" s="13" t="s">
        <v>33</v>
      </c>
      <c r="AX417" s="13" t="s">
        <v>77</v>
      </c>
      <c r="AY417" s="235" t="s">
        <v>114</v>
      </c>
    </row>
    <row r="418" s="2" customFormat="1">
      <c r="A418" s="38"/>
      <c r="B418" s="39"/>
      <c r="C418" s="195" t="s">
        <v>162</v>
      </c>
      <c r="D418" s="195" t="s">
        <v>115</v>
      </c>
      <c r="E418" s="196" t="s">
        <v>628</v>
      </c>
      <c r="F418" s="197" t="s">
        <v>629</v>
      </c>
      <c r="G418" s="198" t="s">
        <v>118</v>
      </c>
      <c r="H418" s="199">
        <v>15</v>
      </c>
      <c r="I418" s="200"/>
      <c r="J418" s="201">
        <f>ROUND(I418*H418,2)</f>
        <v>0</v>
      </c>
      <c r="K418" s="197" t="s">
        <v>119</v>
      </c>
      <c r="L418" s="44"/>
      <c r="M418" s="202" t="s">
        <v>19</v>
      </c>
      <c r="N418" s="203" t="s">
        <v>43</v>
      </c>
      <c r="O418" s="84"/>
      <c r="P418" s="204">
        <f>O418*H418</f>
        <v>0</v>
      </c>
      <c r="Q418" s="204">
        <v>0.88534999999999997</v>
      </c>
      <c r="R418" s="204">
        <f>Q418*H418</f>
        <v>13.280249999999999</v>
      </c>
      <c r="S418" s="204">
        <v>0</v>
      </c>
      <c r="T418" s="205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06" t="s">
        <v>120</v>
      </c>
      <c r="AT418" s="206" t="s">
        <v>115</v>
      </c>
      <c r="AU418" s="206" t="s">
        <v>79</v>
      </c>
      <c r="AY418" s="17" t="s">
        <v>114</v>
      </c>
      <c r="BE418" s="207">
        <f>IF(N418="základní",J418,0)</f>
        <v>0</v>
      </c>
      <c r="BF418" s="207">
        <f>IF(N418="snížená",J418,0)</f>
        <v>0</v>
      </c>
      <c r="BG418" s="207">
        <f>IF(N418="zákl. přenesená",J418,0)</f>
        <v>0</v>
      </c>
      <c r="BH418" s="207">
        <f>IF(N418="sníž. přenesená",J418,0)</f>
        <v>0</v>
      </c>
      <c r="BI418" s="207">
        <f>IF(N418="nulová",J418,0)</f>
        <v>0</v>
      </c>
      <c r="BJ418" s="17" t="s">
        <v>77</v>
      </c>
      <c r="BK418" s="207">
        <f>ROUND(I418*H418,2)</f>
        <v>0</v>
      </c>
      <c r="BL418" s="17" t="s">
        <v>120</v>
      </c>
      <c r="BM418" s="206" t="s">
        <v>630</v>
      </c>
    </row>
    <row r="419" s="2" customFormat="1">
      <c r="A419" s="38"/>
      <c r="B419" s="39"/>
      <c r="C419" s="40"/>
      <c r="D419" s="208" t="s">
        <v>122</v>
      </c>
      <c r="E419" s="40"/>
      <c r="F419" s="209" t="s">
        <v>631</v>
      </c>
      <c r="G419" s="40"/>
      <c r="H419" s="40"/>
      <c r="I419" s="210"/>
      <c r="J419" s="40"/>
      <c r="K419" s="40"/>
      <c r="L419" s="44"/>
      <c r="M419" s="211"/>
      <c r="N419" s="212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122</v>
      </c>
      <c r="AU419" s="17" t="s">
        <v>79</v>
      </c>
    </row>
    <row r="420" s="2" customFormat="1" ht="16.5" customHeight="1">
      <c r="A420" s="38"/>
      <c r="B420" s="39"/>
      <c r="C420" s="215" t="s">
        <v>632</v>
      </c>
      <c r="D420" s="215" t="s">
        <v>136</v>
      </c>
      <c r="E420" s="216" t="s">
        <v>633</v>
      </c>
      <c r="F420" s="217" t="s">
        <v>634</v>
      </c>
      <c r="G420" s="218" t="s">
        <v>118</v>
      </c>
      <c r="H420" s="219">
        <v>15</v>
      </c>
      <c r="I420" s="220"/>
      <c r="J420" s="221">
        <f>ROUND(I420*H420,2)</f>
        <v>0</v>
      </c>
      <c r="K420" s="217" t="s">
        <v>119</v>
      </c>
      <c r="L420" s="222"/>
      <c r="M420" s="223" t="s">
        <v>19</v>
      </c>
      <c r="N420" s="224" t="s">
        <v>43</v>
      </c>
      <c r="O420" s="84"/>
      <c r="P420" s="204">
        <f>O420*H420</f>
        <v>0</v>
      </c>
      <c r="Q420" s="204">
        <v>0.59999999999999998</v>
      </c>
      <c r="R420" s="204">
        <f>Q420*H420</f>
        <v>9</v>
      </c>
      <c r="S420" s="204">
        <v>0</v>
      </c>
      <c r="T420" s="205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06" t="s">
        <v>140</v>
      </c>
      <c r="AT420" s="206" t="s">
        <v>136</v>
      </c>
      <c r="AU420" s="206" t="s">
        <v>79</v>
      </c>
      <c r="AY420" s="17" t="s">
        <v>114</v>
      </c>
      <c r="BE420" s="207">
        <f>IF(N420="základní",J420,0)</f>
        <v>0</v>
      </c>
      <c r="BF420" s="207">
        <f>IF(N420="snížená",J420,0)</f>
        <v>0</v>
      </c>
      <c r="BG420" s="207">
        <f>IF(N420="zákl. přenesená",J420,0)</f>
        <v>0</v>
      </c>
      <c r="BH420" s="207">
        <f>IF(N420="sníž. přenesená",J420,0)</f>
        <v>0</v>
      </c>
      <c r="BI420" s="207">
        <f>IF(N420="nulová",J420,0)</f>
        <v>0</v>
      </c>
      <c r="BJ420" s="17" t="s">
        <v>77</v>
      </c>
      <c r="BK420" s="207">
        <f>ROUND(I420*H420,2)</f>
        <v>0</v>
      </c>
      <c r="BL420" s="17" t="s">
        <v>120</v>
      </c>
      <c r="BM420" s="206" t="s">
        <v>635</v>
      </c>
    </row>
    <row r="421" s="2" customFormat="1">
      <c r="A421" s="38"/>
      <c r="B421" s="39"/>
      <c r="C421" s="40"/>
      <c r="D421" s="208" t="s">
        <v>122</v>
      </c>
      <c r="E421" s="40"/>
      <c r="F421" s="209" t="s">
        <v>634</v>
      </c>
      <c r="G421" s="40"/>
      <c r="H421" s="40"/>
      <c r="I421" s="210"/>
      <c r="J421" s="40"/>
      <c r="K421" s="40"/>
      <c r="L421" s="44"/>
      <c r="M421" s="211"/>
      <c r="N421" s="212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122</v>
      </c>
      <c r="AU421" s="17" t="s">
        <v>79</v>
      </c>
    </row>
    <row r="422" s="13" customFormat="1">
      <c r="A422" s="13"/>
      <c r="B422" s="225"/>
      <c r="C422" s="226"/>
      <c r="D422" s="208" t="s">
        <v>142</v>
      </c>
      <c r="E422" s="227" t="s">
        <v>19</v>
      </c>
      <c r="F422" s="228" t="s">
        <v>8</v>
      </c>
      <c r="G422" s="226"/>
      <c r="H422" s="229">
        <v>15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142</v>
      </c>
      <c r="AU422" s="235" t="s">
        <v>79</v>
      </c>
      <c r="AV422" s="13" t="s">
        <v>79</v>
      </c>
      <c r="AW422" s="13" t="s">
        <v>33</v>
      </c>
      <c r="AX422" s="13" t="s">
        <v>77</v>
      </c>
      <c r="AY422" s="235" t="s">
        <v>114</v>
      </c>
    </row>
    <row r="423" s="2" customFormat="1">
      <c r="A423" s="38"/>
      <c r="B423" s="39"/>
      <c r="C423" s="195" t="s">
        <v>636</v>
      </c>
      <c r="D423" s="195" t="s">
        <v>115</v>
      </c>
      <c r="E423" s="196" t="s">
        <v>637</v>
      </c>
      <c r="F423" s="197" t="s">
        <v>638</v>
      </c>
      <c r="G423" s="198" t="s">
        <v>118</v>
      </c>
      <c r="H423" s="199">
        <v>16</v>
      </c>
      <c r="I423" s="200"/>
      <c r="J423" s="201">
        <f>ROUND(I423*H423,2)</f>
        <v>0</v>
      </c>
      <c r="K423" s="197" t="s">
        <v>119</v>
      </c>
      <c r="L423" s="44"/>
      <c r="M423" s="202" t="s">
        <v>19</v>
      </c>
      <c r="N423" s="203" t="s">
        <v>43</v>
      </c>
      <c r="O423" s="84"/>
      <c r="P423" s="204">
        <f>O423*H423</f>
        <v>0</v>
      </c>
      <c r="Q423" s="204">
        <v>2.2041900000000001</v>
      </c>
      <c r="R423" s="204">
        <f>Q423*H423</f>
        <v>35.267040000000001</v>
      </c>
      <c r="S423" s="204">
        <v>0</v>
      </c>
      <c r="T423" s="205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06" t="s">
        <v>120</v>
      </c>
      <c r="AT423" s="206" t="s">
        <v>115</v>
      </c>
      <c r="AU423" s="206" t="s">
        <v>79</v>
      </c>
      <c r="AY423" s="17" t="s">
        <v>114</v>
      </c>
      <c r="BE423" s="207">
        <f>IF(N423="základní",J423,0)</f>
        <v>0</v>
      </c>
      <c r="BF423" s="207">
        <f>IF(N423="snížená",J423,0)</f>
        <v>0</v>
      </c>
      <c r="BG423" s="207">
        <f>IF(N423="zákl. přenesená",J423,0)</f>
        <v>0</v>
      </c>
      <c r="BH423" s="207">
        <f>IF(N423="sníž. přenesená",J423,0)</f>
        <v>0</v>
      </c>
      <c r="BI423" s="207">
        <f>IF(N423="nulová",J423,0)</f>
        <v>0</v>
      </c>
      <c r="BJ423" s="17" t="s">
        <v>77</v>
      </c>
      <c r="BK423" s="207">
        <f>ROUND(I423*H423,2)</f>
        <v>0</v>
      </c>
      <c r="BL423" s="17" t="s">
        <v>120</v>
      </c>
      <c r="BM423" s="206" t="s">
        <v>639</v>
      </c>
    </row>
    <row r="424" s="2" customFormat="1">
      <c r="A424" s="38"/>
      <c r="B424" s="39"/>
      <c r="C424" s="40"/>
      <c r="D424" s="208" t="s">
        <v>122</v>
      </c>
      <c r="E424" s="40"/>
      <c r="F424" s="209" t="s">
        <v>640</v>
      </c>
      <c r="G424" s="40"/>
      <c r="H424" s="40"/>
      <c r="I424" s="210"/>
      <c r="J424" s="40"/>
      <c r="K424" s="40"/>
      <c r="L424" s="44"/>
      <c r="M424" s="211"/>
      <c r="N424" s="212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122</v>
      </c>
      <c r="AU424" s="17" t="s">
        <v>79</v>
      </c>
    </row>
    <row r="425" s="2" customFormat="1" ht="16.5" customHeight="1">
      <c r="A425" s="38"/>
      <c r="B425" s="39"/>
      <c r="C425" s="215" t="s">
        <v>641</v>
      </c>
      <c r="D425" s="215" t="s">
        <v>136</v>
      </c>
      <c r="E425" s="216" t="s">
        <v>642</v>
      </c>
      <c r="F425" s="217" t="s">
        <v>643</v>
      </c>
      <c r="G425" s="218" t="s">
        <v>118</v>
      </c>
      <c r="H425" s="219">
        <v>16</v>
      </c>
      <c r="I425" s="220"/>
      <c r="J425" s="221">
        <f>ROUND(I425*H425,2)</f>
        <v>0</v>
      </c>
      <c r="K425" s="217" t="s">
        <v>119</v>
      </c>
      <c r="L425" s="222"/>
      <c r="M425" s="223" t="s">
        <v>19</v>
      </c>
      <c r="N425" s="224" t="s">
        <v>43</v>
      </c>
      <c r="O425" s="84"/>
      <c r="P425" s="204">
        <f>O425*H425</f>
        <v>0</v>
      </c>
      <c r="Q425" s="204">
        <v>1.3839999999999999</v>
      </c>
      <c r="R425" s="204">
        <f>Q425*H425</f>
        <v>22.143999999999998</v>
      </c>
      <c r="S425" s="204">
        <v>0</v>
      </c>
      <c r="T425" s="205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06" t="s">
        <v>140</v>
      </c>
      <c r="AT425" s="206" t="s">
        <v>136</v>
      </c>
      <c r="AU425" s="206" t="s">
        <v>79</v>
      </c>
      <c r="AY425" s="17" t="s">
        <v>114</v>
      </c>
      <c r="BE425" s="207">
        <f>IF(N425="základní",J425,0)</f>
        <v>0</v>
      </c>
      <c r="BF425" s="207">
        <f>IF(N425="snížená",J425,0)</f>
        <v>0</v>
      </c>
      <c r="BG425" s="207">
        <f>IF(N425="zákl. přenesená",J425,0)</f>
        <v>0</v>
      </c>
      <c r="BH425" s="207">
        <f>IF(N425="sníž. přenesená",J425,0)</f>
        <v>0</v>
      </c>
      <c r="BI425" s="207">
        <f>IF(N425="nulová",J425,0)</f>
        <v>0</v>
      </c>
      <c r="BJ425" s="17" t="s">
        <v>77</v>
      </c>
      <c r="BK425" s="207">
        <f>ROUND(I425*H425,2)</f>
        <v>0</v>
      </c>
      <c r="BL425" s="17" t="s">
        <v>120</v>
      </c>
      <c r="BM425" s="206" t="s">
        <v>644</v>
      </c>
    </row>
    <row r="426" s="2" customFormat="1">
      <c r="A426" s="38"/>
      <c r="B426" s="39"/>
      <c r="C426" s="40"/>
      <c r="D426" s="208" t="s">
        <v>122</v>
      </c>
      <c r="E426" s="40"/>
      <c r="F426" s="209" t="s">
        <v>643</v>
      </c>
      <c r="G426" s="40"/>
      <c r="H426" s="40"/>
      <c r="I426" s="210"/>
      <c r="J426" s="40"/>
      <c r="K426" s="40"/>
      <c r="L426" s="44"/>
      <c r="M426" s="211"/>
      <c r="N426" s="212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122</v>
      </c>
      <c r="AU426" s="17" t="s">
        <v>79</v>
      </c>
    </row>
    <row r="427" s="13" customFormat="1">
      <c r="A427" s="13"/>
      <c r="B427" s="225"/>
      <c r="C427" s="226"/>
      <c r="D427" s="208" t="s">
        <v>142</v>
      </c>
      <c r="E427" s="227" t="s">
        <v>19</v>
      </c>
      <c r="F427" s="228" t="s">
        <v>202</v>
      </c>
      <c r="G427" s="226"/>
      <c r="H427" s="229">
        <v>16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142</v>
      </c>
      <c r="AU427" s="235" t="s">
        <v>79</v>
      </c>
      <c r="AV427" s="13" t="s">
        <v>79</v>
      </c>
      <c r="AW427" s="13" t="s">
        <v>33</v>
      </c>
      <c r="AX427" s="13" t="s">
        <v>77</v>
      </c>
      <c r="AY427" s="235" t="s">
        <v>114</v>
      </c>
    </row>
    <row r="428" s="2" customFormat="1">
      <c r="A428" s="38"/>
      <c r="B428" s="39"/>
      <c r="C428" s="195" t="s">
        <v>645</v>
      </c>
      <c r="D428" s="195" t="s">
        <v>115</v>
      </c>
      <c r="E428" s="196" t="s">
        <v>646</v>
      </c>
      <c r="F428" s="197" t="s">
        <v>647</v>
      </c>
      <c r="G428" s="198" t="s">
        <v>118</v>
      </c>
      <c r="H428" s="199">
        <v>120</v>
      </c>
      <c r="I428" s="200"/>
      <c r="J428" s="201">
        <f>ROUND(I428*H428,2)</f>
        <v>0</v>
      </c>
      <c r="K428" s="197" t="s">
        <v>119</v>
      </c>
      <c r="L428" s="44"/>
      <c r="M428" s="202" t="s">
        <v>19</v>
      </c>
      <c r="N428" s="203" t="s">
        <v>43</v>
      </c>
      <c r="O428" s="84"/>
      <c r="P428" s="204">
        <f>O428*H428</f>
        <v>0</v>
      </c>
      <c r="Q428" s="204">
        <v>0</v>
      </c>
      <c r="R428" s="204">
        <f>Q428*H428</f>
        <v>0</v>
      </c>
      <c r="S428" s="204">
        <v>0.252</v>
      </c>
      <c r="T428" s="205">
        <f>S428*H428</f>
        <v>30.240000000000002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06" t="s">
        <v>120</v>
      </c>
      <c r="AT428" s="206" t="s">
        <v>115</v>
      </c>
      <c r="AU428" s="206" t="s">
        <v>79</v>
      </c>
      <c r="AY428" s="17" t="s">
        <v>114</v>
      </c>
      <c r="BE428" s="207">
        <f>IF(N428="základní",J428,0)</f>
        <v>0</v>
      </c>
      <c r="BF428" s="207">
        <f>IF(N428="snížená",J428,0)</f>
        <v>0</v>
      </c>
      <c r="BG428" s="207">
        <f>IF(N428="zákl. přenesená",J428,0)</f>
        <v>0</v>
      </c>
      <c r="BH428" s="207">
        <f>IF(N428="sníž. přenesená",J428,0)</f>
        <v>0</v>
      </c>
      <c r="BI428" s="207">
        <f>IF(N428="nulová",J428,0)</f>
        <v>0</v>
      </c>
      <c r="BJ428" s="17" t="s">
        <v>77</v>
      </c>
      <c r="BK428" s="207">
        <f>ROUND(I428*H428,2)</f>
        <v>0</v>
      </c>
      <c r="BL428" s="17" t="s">
        <v>120</v>
      </c>
      <c r="BM428" s="206" t="s">
        <v>648</v>
      </c>
    </row>
    <row r="429" s="2" customFormat="1">
      <c r="A429" s="38"/>
      <c r="B429" s="39"/>
      <c r="C429" s="40"/>
      <c r="D429" s="208" t="s">
        <v>122</v>
      </c>
      <c r="E429" s="40"/>
      <c r="F429" s="209" t="s">
        <v>649</v>
      </c>
      <c r="G429" s="40"/>
      <c r="H429" s="40"/>
      <c r="I429" s="210"/>
      <c r="J429" s="40"/>
      <c r="K429" s="40"/>
      <c r="L429" s="44"/>
      <c r="M429" s="211"/>
      <c r="N429" s="212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122</v>
      </c>
      <c r="AU429" s="17" t="s">
        <v>79</v>
      </c>
    </row>
    <row r="430" s="13" customFormat="1">
      <c r="A430" s="13"/>
      <c r="B430" s="225"/>
      <c r="C430" s="226"/>
      <c r="D430" s="208" t="s">
        <v>142</v>
      </c>
      <c r="E430" s="227" t="s">
        <v>19</v>
      </c>
      <c r="F430" s="228" t="s">
        <v>650</v>
      </c>
      <c r="G430" s="226"/>
      <c r="H430" s="229">
        <v>60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142</v>
      </c>
      <c r="AU430" s="235" t="s">
        <v>79</v>
      </c>
      <c r="AV430" s="13" t="s">
        <v>79</v>
      </c>
      <c r="AW430" s="13" t="s">
        <v>33</v>
      </c>
      <c r="AX430" s="13" t="s">
        <v>72</v>
      </c>
      <c r="AY430" s="235" t="s">
        <v>114</v>
      </c>
    </row>
    <row r="431" s="13" customFormat="1">
      <c r="A431" s="13"/>
      <c r="B431" s="225"/>
      <c r="C431" s="226"/>
      <c r="D431" s="208" t="s">
        <v>142</v>
      </c>
      <c r="E431" s="227" t="s">
        <v>19</v>
      </c>
      <c r="F431" s="228" t="s">
        <v>651</v>
      </c>
      <c r="G431" s="226"/>
      <c r="H431" s="229">
        <v>60</v>
      </c>
      <c r="I431" s="230"/>
      <c r="J431" s="226"/>
      <c r="K431" s="226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142</v>
      </c>
      <c r="AU431" s="235" t="s">
        <v>79</v>
      </c>
      <c r="AV431" s="13" t="s">
        <v>79</v>
      </c>
      <c r="AW431" s="13" t="s">
        <v>33</v>
      </c>
      <c r="AX431" s="13" t="s">
        <v>72</v>
      </c>
      <c r="AY431" s="235" t="s">
        <v>114</v>
      </c>
    </row>
    <row r="432" s="14" customFormat="1">
      <c r="A432" s="14"/>
      <c r="B432" s="237"/>
      <c r="C432" s="238"/>
      <c r="D432" s="208" t="s">
        <v>142</v>
      </c>
      <c r="E432" s="239" t="s">
        <v>19</v>
      </c>
      <c r="F432" s="240" t="s">
        <v>209</v>
      </c>
      <c r="G432" s="238"/>
      <c r="H432" s="241">
        <v>120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7" t="s">
        <v>142</v>
      </c>
      <c r="AU432" s="247" t="s">
        <v>79</v>
      </c>
      <c r="AV432" s="14" t="s">
        <v>120</v>
      </c>
      <c r="AW432" s="14" t="s">
        <v>33</v>
      </c>
      <c r="AX432" s="14" t="s">
        <v>77</v>
      </c>
      <c r="AY432" s="247" t="s">
        <v>114</v>
      </c>
    </row>
    <row r="433" s="2" customFormat="1" ht="16.5" customHeight="1">
      <c r="A433" s="38"/>
      <c r="B433" s="39"/>
      <c r="C433" s="195" t="s">
        <v>652</v>
      </c>
      <c r="D433" s="195" t="s">
        <v>115</v>
      </c>
      <c r="E433" s="196" t="s">
        <v>653</v>
      </c>
      <c r="F433" s="197" t="s">
        <v>654</v>
      </c>
      <c r="G433" s="198" t="s">
        <v>118</v>
      </c>
      <c r="H433" s="199">
        <v>8</v>
      </c>
      <c r="I433" s="200"/>
      <c r="J433" s="201">
        <f>ROUND(I433*H433,2)</f>
        <v>0</v>
      </c>
      <c r="K433" s="197" t="s">
        <v>119</v>
      </c>
      <c r="L433" s="44"/>
      <c r="M433" s="202" t="s">
        <v>19</v>
      </c>
      <c r="N433" s="203" t="s">
        <v>43</v>
      </c>
      <c r="O433" s="84"/>
      <c r="P433" s="204">
        <f>O433*H433</f>
        <v>0</v>
      </c>
      <c r="Q433" s="204">
        <v>0</v>
      </c>
      <c r="R433" s="204">
        <f>Q433*H433</f>
        <v>0</v>
      </c>
      <c r="S433" s="204">
        <v>2.0550000000000002</v>
      </c>
      <c r="T433" s="205">
        <f>S433*H433</f>
        <v>16.440000000000001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06" t="s">
        <v>120</v>
      </c>
      <c r="AT433" s="206" t="s">
        <v>115</v>
      </c>
      <c r="AU433" s="206" t="s">
        <v>79</v>
      </c>
      <c r="AY433" s="17" t="s">
        <v>114</v>
      </c>
      <c r="BE433" s="207">
        <f>IF(N433="základní",J433,0)</f>
        <v>0</v>
      </c>
      <c r="BF433" s="207">
        <f>IF(N433="snížená",J433,0)</f>
        <v>0</v>
      </c>
      <c r="BG433" s="207">
        <f>IF(N433="zákl. přenesená",J433,0)</f>
        <v>0</v>
      </c>
      <c r="BH433" s="207">
        <f>IF(N433="sníž. přenesená",J433,0)</f>
        <v>0</v>
      </c>
      <c r="BI433" s="207">
        <f>IF(N433="nulová",J433,0)</f>
        <v>0</v>
      </c>
      <c r="BJ433" s="17" t="s">
        <v>77</v>
      </c>
      <c r="BK433" s="207">
        <f>ROUND(I433*H433,2)</f>
        <v>0</v>
      </c>
      <c r="BL433" s="17" t="s">
        <v>120</v>
      </c>
      <c r="BM433" s="206" t="s">
        <v>655</v>
      </c>
    </row>
    <row r="434" s="2" customFormat="1">
      <c r="A434" s="38"/>
      <c r="B434" s="39"/>
      <c r="C434" s="40"/>
      <c r="D434" s="208" t="s">
        <v>122</v>
      </c>
      <c r="E434" s="40"/>
      <c r="F434" s="209" t="s">
        <v>656</v>
      </c>
      <c r="G434" s="40"/>
      <c r="H434" s="40"/>
      <c r="I434" s="210"/>
      <c r="J434" s="40"/>
      <c r="K434" s="40"/>
      <c r="L434" s="44"/>
      <c r="M434" s="211"/>
      <c r="N434" s="212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122</v>
      </c>
      <c r="AU434" s="17" t="s">
        <v>79</v>
      </c>
    </row>
    <row r="435" s="2" customFormat="1" ht="16.5" customHeight="1">
      <c r="A435" s="38"/>
      <c r="B435" s="39"/>
      <c r="C435" s="195" t="s">
        <v>657</v>
      </c>
      <c r="D435" s="195" t="s">
        <v>115</v>
      </c>
      <c r="E435" s="196" t="s">
        <v>658</v>
      </c>
      <c r="F435" s="197" t="s">
        <v>659</v>
      </c>
      <c r="G435" s="198" t="s">
        <v>118</v>
      </c>
      <c r="H435" s="199">
        <v>26</v>
      </c>
      <c r="I435" s="200"/>
      <c r="J435" s="201">
        <f>ROUND(I435*H435,2)</f>
        <v>0</v>
      </c>
      <c r="K435" s="197" t="s">
        <v>119</v>
      </c>
      <c r="L435" s="44"/>
      <c r="M435" s="202" t="s">
        <v>19</v>
      </c>
      <c r="N435" s="203" t="s">
        <v>43</v>
      </c>
      <c r="O435" s="84"/>
      <c r="P435" s="204">
        <f>O435*H435</f>
        <v>0</v>
      </c>
      <c r="Q435" s="204">
        <v>0</v>
      </c>
      <c r="R435" s="204">
        <f>Q435*H435</f>
        <v>0</v>
      </c>
      <c r="S435" s="204">
        <v>3.0600000000000001</v>
      </c>
      <c r="T435" s="205">
        <f>S435*H435</f>
        <v>79.560000000000002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06" t="s">
        <v>120</v>
      </c>
      <c r="AT435" s="206" t="s">
        <v>115</v>
      </c>
      <c r="AU435" s="206" t="s">
        <v>79</v>
      </c>
      <c r="AY435" s="17" t="s">
        <v>114</v>
      </c>
      <c r="BE435" s="207">
        <f>IF(N435="základní",J435,0)</f>
        <v>0</v>
      </c>
      <c r="BF435" s="207">
        <f>IF(N435="snížená",J435,0)</f>
        <v>0</v>
      </c>
      <c r="BG435" s="207">
        <f>IF(N435="zákl. přenesená",J435,0)</f>
        <v>0</v>
      </c>
      <c r="BH435" s="207">
        <f>IF(N435="sníž. přenesená",J435,0)</f>
        <v>0</v>
      </c>
      <c r="BI435" s="207">
        <f>IF(N435="nulová",J435,0)</f>
        <v>0</v>
      </c>
      <c r="BJ435" s="17" t="s">
        <v>77</v>
      </c>
      <c r="BK435" s="207">
        <f>ROUND(I435*H435,2)</f>
        <v>0</v>
      </c>
      <c r="BL435" s="17" t="s">
        <v>120</v>
      </c>
      <c r="BM435" s="206" t="s">
        <v>660</v>
      </c>
    </row>
    <row r="436" s="2" customFormat="1">
      <c r="A436" s="38"/>
      <c r="B436" s="39"/>
      <c r="C436" s="40"/>
      <c r="D436" s="208" t="s">
        <v>122</v>
      </c>
      <c r="E436" s="40"/>
      <c r="F436" s="209" t="s">
        <v>661</v>
      </c>
      <c r="G436" s="40"/>
      <c r="H436" s="40"/>
      <c r="I436" s="210"/>
      <c r="J436" s="40"/>
      <c r="K436" s="40"/>
      <c r="L436" s="44"/>
      <c r="M436" s="211"/>
      <c r="N436" s="212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122</v>
      </c>
      <c r="AU436" s="17" t="s">
        <v>79</v>
      </c>
    </row>
    <row r="437" s="13" customFormat="1">
      <c r="A437" s="13"/>
      <c r="B437" s="225"/>
      <c r="C437" s="226"/>
      <c r="D437" s="208" t="s">
        <v>142</v>
      </c>
      <c r="E437" s="227" t="s">
        <v>19</v>
      </c>
      <c r="F437" s="228" t="s">
        <v>662</v>
      </c>
      <c r="G437" s="226"/>
      <c r="H437" s="229">
        <v>26</v>
      </c>
      <c r="I437" s="230"/>
      <c r="J437" s="226"/>
      <c r="K437" s="226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142</v>
      </c>
      <c r="AU437" s="235" t="s">
        <v>79</v>
      </c>
      <c r="AV437" s="13" t="s">
        <v>79</v>
      </c>
      <c r="AW437" s="13" t="s">
        <v>33</v>
      </c>
      <c r="AX437" s="13" t="s">
        <v>77</v>
      </c>
      <c r="AY437" s="235" t="s">
        <v>114</v>
      </c>
    </row>
    <row r="438" s="12" customFormat="1" ht="22.8" customHeight="1">
      <c r="A438" s="12"/>
      <c r="B438" s="181"/>
      <c r="C438" s="182"/>
      <c r="D438" s="183" t="s">
        <v>71</v>
      </c>
      <c r="E438" s="213" t="s">
        <v>663</v>
      </c>
      <c r="F438" s="213" t="s">
        <v>664</v>
      </c>
      <c r="G438" s="182"/>
      <c r="H438" s="182"/>
      <c r="I438" s="185"/>
      <c r="J438" s="214">
        <f>BK438</f>
        <v>0</v>
      </c>
      <c r="K438" s="182"/>
      <c r="L438" s="187"/>
      <c r="M438" s="188"/>
      <c r="N438" s="189"/>
      <c r="O438" s="189"/>
      <c r="P438" s="190">
        <f>SUM(P439:P445)</f>
        <v>0</v>
      </c>
      <c r="Q438" s="189"/>
      <c r="R438" s="190">
        <f>SUM(R439:R445)</f>
        <v>0</v>
      </c>
      <c r="S438" s="189"/>
      <c r="T438" s="191">
        <f>SUM(T439:T445)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92" t="s">
        <v>77</v>
      </c>
      <c r="AT438" s="193" t="s">
        <v>71</v>
      </c>
      <c r="AU438" s="193" t="s">
        <v>77</v>
      </c>
      <c r="AY438" s="192" t="s">
        <v>114</v>
      </c>
      <c r="BK438" s="194">
        <f>SUM(BK439:BK445)</f>
        <v>0</v>
      </c>
    </row>
    <row r="439" s="2" customFormat="1">
      <c r="A439" s="38"/>
      <c r="B439" s="39"/>
      <c r="C439" s="195" t="s">
        <v>665</v>
      </c>
      <c r="D439" s="195" t="s">
        <v>115</v>
      </c>
      <c r="E439" s="196" t="s">
        <v>666</v>
      </c>
      <c r="F439" s="197" t="s">
        <v>667</v>
      </c>
      <c r="G439" s="198" t="s">
        <v>277</v>
      </c>
      <c r="H439" s="199">
        <v>126.24</v>
      </c>
      <c r="I439" s="200"/>
      <c r="J439" s="201">
        <f>ROUND(I439*H439,2)</f>
        <v>0</v>
      </c>
      <c r="K439" s="197" t="s">
        <v>119</v>
      </c>
      <c r="L439" s="44"/>
      <c r="M439" s="202" t="s">
        <v>19</v>
      </c>
      <c r="N439" s="203" t="s">
        <v>43</v>
      </c>
      <c r="O439" s="84"/>
      <c r="P439" s="204">
        <f>O439*H439</f>
        <v>0</v>
      </c>
      <c r="Q439" s="204">
        <v>0</v>
      </c>
      <c r="R439" s="204">
        <f>Q439*H439</f>
        <v>0</v>
      </c>
      <c r="S439" s="204">
        <v>0</v>
      </c>
      <c r="T439" s="205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06" t="s">
        <v>120</v>
      </c>
      <c r="AT439" s="206" t="s">
        <v>115</v>
      </c>
      <c r="AU439" s="206" t="s">
        <v>79</v>
      </c>
      <c r="AY439" s="17" t="s">
        <v>114</v>
      </c>
      <c r="BE439" s="207">
        <f>IF(N439="základní",J439,0)</f>
        <v>0</v>
      </c>
      <c r="BF439" s="207">
        <f>IF(N439="snížená",J439,0)</f>
        <v>0</v>
      </c>
      <c r="BG439" s="207">
        <f>IF(N439="zákl. přenesená",J439,0)</f>
        <v>0</v>
      </c>
      <c r="BH439" s="207">
        <f>IF(N439="sníž. přenesená",J439,0)</f>
        <v>0</v>
      </c>
      <c r="BI439" s="207">
        <f>IF(N439="nulová",J439,0)</f>
        <v>0</v>
      </c>
      <c r="BJ439" s="17" t="s">
        <v>77</v>
      </c>
      <c r="BK439" s="207">
        <f>ROUND(I439*H439,2)</f>
        <v>0</v>
      </c>
      <c r="BL439" s="17" t="s">
        <v>120</v>
      </c>
      <c r="BM439" s="206" t="s">
        <v>668</v>
      </c>
    </row>
    <row r="440" s="2" customFormat="1">
      <c r="A440" s="38"/>
      <c r="B440" s="39"/>
      <c r="C440" s="40"/>
      <c r="D440" s="208" t="s">
        <v>122</v>
      </c>
      <c r="E440" s="40"/>
      <c r="F440" s="209" t="s">
        <v>669</v>
      </c>
      <c r="G440" s="40"/>
      <c r="H440" s="40"/>
      <c r="I440" s="210"/>
      <c r="J440" s="40"/>
      <c r="K440" s="40"/>
      <c r="L440" s="44"/>
      <c r="M440" s="211"/>
      <c r="N440" s="212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122</v>
      </c>
      <c r="AU440" s="17" t="s">
        <v>79</v>
      </c>
    </row>
    <row r="441" s="2" customFormat="1">
      <c r="A441" s="38"/>
      <c r="B441" s="39"/>
      <c r="C441" s="195" t="s">
        <v>670</v>
      </c>
      <c r="D441" s="195" t="s">
        <v>115</v>
      </c>
      <c r="E441" s="196" t="s">
        <v>671</v>
      </c>
      <c r="F441" s="197" t="s">
        <v>672</v>
      </c>
      <c r="G441" s="198" t="s">
        <v>277</v>
      </c>
      <c r="H441" s="199">
        <v>1767.3599999999999</v>
      </c>
      <c r="I441" s="200"/>
      <c r="J441" s="201">
        <f>ROUND(I441*H441,2)</f>
        <v>0</v>
      </c>
      <c r="K441" s="197" t="s">
        <v>119</v>
      </c>
      <c r="L441" s="44"/>
      <c r="M441" s="202" t="s">
        <v>19</v>
      </c>
      <c r="N441" s="203" t="s">
        <v>43</v>
      </c>
      <c r="O441" s="84"/>
      <c r="P441" s="204">
        <f>O441*H441</f>
        <v>0</v>
      </c>
      <c r="Q441" s="204">
        <v>0</v>
      </c>
      <c r="R441" s="204">
        <f>Q441*H441</f>
        <v>0</v>
      </c>
      <c r="S441" s="204">
        <v>0</v>
      </c>
      <c r="T441" s="205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06" t="s">
        <v>120</v>
      </c>
      <c r="AT441" s="206" t="s">
        <v>115</v>
      </c>
      <c r="AU441" s="206" t="s">
        <v>79</v>
      </c>
      <c r="AY441" s="17" t="s">
        <v>114</v>
      </c>
      <c r="BE441" s="207">
        <f>IF(N441="základní",J441,0)</f>
        <v>0</v>
      </c>
      <c r="BF441" s="207">
        <f>IF(N441="snížená",J441,0)</f>
        <v>0</v>
      </c>
      <c r="BG441" s="207">
        <f>IF(N441="zákl. přenesená",J441,0)</f>
        <v>0</v>
      </c>
      <c r="BH441" s="207">
        <f>IF(N441="sníž. přenesená",J441,0)</f>
        <v>0</v>
      </c>
      <c r="BI441" s="207">
        <f>IF(N441="nulová",J441,0)</f>
        <v>0</v>
      </c>
      <c r="BJ441" s="17" t="s">
        <v>77</v>
      </c>
      <c r="BK441" s="207">
        <f>ROUND(I441*H441,2)</f>
        <v>0</v>
      </c>
      <c r="BL441" s="17" t="s">
        <v>120</v>
      </c>
      <c r="BM441" s="206" t="s">
        <v>673</v>
      </c>
    </row>
    <row r="442" s="2" customFormat="1">
      <c r="A442" s="38"/>
      <c r="B442" s="39"/>
      <c r="C442" s="40"/>
      <c r="D442" s="208" t="s">
        <v>122</v>
      </c>
      <c r="E442" s="40"/>
      <c r="F442" s="209" t="s">
        <v>674</v>
      </c>
      <c r="G442" s="40"/>
      <c r="H442" s="40"/>
      <c r="I442" s="210"/>
      <c r="J442" s="40"/>
      <c r="K442" s="40"/>
      <c r="L442" s="44"/>
      <c r="M442" s="211"/>
      <c r="N442" s="212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122</v>
      </c>
      <c r="AU442" s="17" t="s">
        <v>79</v>
      </c>
    </row>
    <row r="443" s="13" customFormat="1">
      <c r="A443" s="13"/>
      <c r="B443" s="225"/>
      <c r="C443" s="226"/>
      <c r="D443" s="208" t="s">
        <v>142</v>
      </c>
      <c r="E443" s="227" t="s">
        <v>19</v>
      </c>
      <c r="F443" s="228" t="s">
        <v>675</v>
      </c>
      <c r="G443" s="226"/>
      <c r="H443" s="229">
        <v>1767.3599999999999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142</v>
      </c>
      <c r="AU443" s="235" t="s">
        <v>79</v>
      </c>
      <c r="AV443" s="13" t="s">
        <v>79</v>
      </c>
      <c r="AW443" s="13" t="s">
        <v>33</v>
      </c>
      <c r="AX443" s="13" t="s">
        <v>77</v>
      </c>
      <c r="AY443" s="235" t="s">
        <v>114</v>
      </c>
    </row>
    <row r="444" s="2" customFormat="1" ht="33" customHeight="1">
      <c r="A444" s="38"/>
      <c r="B444" s="39"/>
      <c r="C444" s="195" t="s">
        <v>676</v>
      </c>
      <c r="D444" s="195" t="s">
        <v>115</v>
      </c>
      <c r="E444" s="196" t="s">
        <v>677</v>
      </c>
      <c r="F444" s="197" t="s">
        <v>678</v>
      </c>
      <c r="G444" s="198" t="s">
        <v>277</v>
      </c>
      <c r="H444" s="199">
        <v>126.24</v>
      </c>
      <c r="I444" s="200"/>
      <c r="J444" s="201">
        <f>ROUND(I444*H444,2)</f>
        <v>0</v>
      </c>
      <c r="K444" s="197" t="s">
        <v>119</v>
      </c>
      <c r="L444" s="44"/>
      <c r="M444" s="202" t="s">
        <v>19</v>
      </c>
      <c r="N444" s="203" t="s">
        <v>43</v>
      </c>
      <c r="O444" s="84"/>
      <c r="P444" s="204">
        <f>O444*H444</f>
        <v>0</v>
      </c>
      <c r="Q444" s="204">
        <v>0</v>
      </c>
      <c r="R444" s="204">
        <f>Q444*H444</f>
        <v>0</v>
      </c>
      <c r="S444" s="204">
        <v>0</v>
      </c>
      <c r="T444" s="205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06" t="s">
        <v>120</v>
      </c>
      <c r="AT444" s="206" t="s">
        <v>115</v>
      </c>
      <c r="AU444" s="206" t="s">
        <v>79</v>
      </c>
      <c r="AY444" s="17" t="s">
        <v>114</v>
      </c>
      <c r="BE444" s="207">
        <f>IF(N444="základní",J444,0)</f>
        <v>0</v>
      </c>
      <c r="BF444" s="207">
        <f>IF(N444="snížená",J444,0)</f>
        <v>0</v>
      </c>
      <c r="BG444" s="207">
        <f>IF(N444="zákl. přenesená",J444,0)</f>
        <v>0</v>
      </c>
      <c r="BH444" s="207">
        <f>IF(N444="sníž. přenesená",J444,0)</f>
        <v>0</v>
      </c>
      <c r="BI444" s="207">
        <f>IF(N444="nulová",J444,0)</f>
        <v>0</v>
      </c>
      <c r="BJ444" s="17" t="s">
        <v>77</v>
      </c>
      <c r="BK444" s="207">
        <f>ROUND(I444*H444,2)</f>
        <v>0</v>
      </c>
      <c r="BL444" s="17" t="s">
        <v>120</v>
      </c>
      <c r="BM444" s="206" t="s">
        <v>679</v>
      </c>
    </row>
    <row r="445" s="2" customFormat="1">
      <c r="A445" s="38"/>
      <c r="B445" s="39"/>
      <c r="C445" s="40"/>
      <c r="D445" s="208" t="s">
        <v>122</v>
      </c>
      <c r="E445" s="40"/>
      <c r="F445" s="209" t="s">
        <v>680</v>
      </c>
      <c r="G445" s="40"/>
      <c r="H445" s="40"/>
      <c r="I445" s="210"/>
      <c r="J445" s="40"/>
      <c r="K445" s="40"/>
      <c r="L445" s="44"/>
      <c r="M445" s="211"/>
      <c r="N445" s="212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122</v>
      </c>
      <c r="AU445" s="17" t="s">
        <v>79</v>
      </c>
    </row>
    <row r="446" s="12" customFormat="1" ht="22.8" customHeight="1">
      <c r="A446" s="12"/>
      <c r="B446" s="181"/>
      <c r="C446" s="182"/>
      <c r="D446" s="183" t="s">
        <v>71</v>
      </c>
      <c r="E446" s="213" t="s">
        <v>681</v>
      </c>
      <c r="F446" s="213" t="s">
        <v>682</v>
      </c>
      <c r="G446" s="182"/>
      <c r="H446" s="182"/>
      <c r="I446" s="185"/>
      <c r="J446" s="214">
        <f>BK446</f>
        <v>0</v>
      </c>
      <c r="K446" s="182"/>
      <c r="L446" s="187"/>
      <c r="M446" s="188"/>
      <c r="N446" s="189"/>
      <c r="O446" s="189"/>
      <c r="P446" s="190">
        <f>SUM(P447:P450)</f>
        <v>0</v>
      </c>
      <c r="Q446" s="189"/>
      <c r="R446" s="190">
        <f>SUM(R447:R450)</f>
        <v>0</v>
      </c>
      <c r="S446" s="189"/>
      <c r="T446" s="191">
        <f>SUM(T447:T450)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192" t="s">
        <v>77</v>
      </c>
      <c r="AT446" s="193" t="s">
        <v>71</v>
      </c>
      <c r="AU446" s="193" t="s">
        <v>77</v>
      </c>
      <c r="AY446" s="192" t="s">
        <v>114</v>
      </c>
      <c r="BK446" s="194">
        <f>SUM(BK447:BK450)</f>
        <v>0</v>
      </c>
    </row>
    <row r="447" s="2" customFormat="1" ht="33" customHeight="1">
      <c r="A447" s="38"/>
      <c r="B447" s="39"/>
      <c r="C447" s="195" t="s">
        <v>683</v>
      </c>
      <c r="D447" s="195" t="s">
        <v>115</v>
      </c>
      <c r="E447" s="196" t="s">
        <v>684</v>
      </c>
      <c r="F447" s="197" t="s">
        <v>685</v>
      </c>
      <c r="G447" s="198" t="s">
        <v>277</v>
      </c>
      <c r="H447" s="199">
        <v>4185.9889999999996</v>
      </c>
      <c r="I447" s="200"/>
      <c r="J447" s="201">
        <f>ROUND(I447*H447,2)</f>
        <v>0</v>
      </c>
      <c r="K447" s="197" t="s">
        <v>119</v>
      </c>
      <c r="L447" s="44"/>
      <c r="M447" s="202" t="s">
        <v>19</v>
      </c>
      <c r="N447" s="203" t="s">
        <v>43</v>
      </c>
      <c r="O447" s="84"/>
      <c r="P447" s="204">
        <f>O447*H447</f>
        <v>0</v>
      </c>
      <c r="Q447" s="204">
        <v>0</v>
      </c>
      <c r="R447" s="204">
        <f>Q447*H447</f>
        <v>0</v>
      </c>
      <c r="S447" s="204">
        <v>0</v>
      </c>
      <c r="T447" s="205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06" t="s">
        <v>120</v>
      </c>
      <c r="AT447" s="206" t="s">
        <v>115</v>
      </c>
      <c r="AU447" s="206" t="s">
        <v>79</v>
      </c>
      <c r="AY447" s="17" t="s">
        <v>114</v>
      </c>
      <c r="BE447" s="207">
        <f>IF(N447="základní",J447,0)</f>
        <v>0</v>
      </c>
      <c r="BF447" s="207">
        <f>IF(N447="snížená",J447,0)</f>
        <v>0</v>
      </c>
      <c r="BG447" s="207">
        <f>IF(N447="zákl. přenesená",J447,0)</f>
        <v>0</v>
      </c>
      <c r="BH447" s="207">
        <f>IF(N447="sníž. přenesená",J447,0)</f>
        <v>0</v>
      </c>
      <c r="BI447" s="207">
        <f>IF(N447="nulová",J447,0)</f>
        <v>0</v>
      </c>
      <c r="BJ447" s="17" t="s">
        <v>77</v>
      </c>
      <c r="BK447" s="207">
        <f>ROUND(I447*H447,2)</f>
        <v>0</v>
      </c>
      <c r="BL447" s="17" t="s">
        <v>120</v>
      </c>
      <c r="BM447" s="206" t="s">
        <v>686</v>
      </c>
    </row>
    <row r="448" s="2" customFormat="1">
      <c r="A448" s="38"/>
      <c r="B448" s="39"/>
      <c r="C448" s="40"/>
      <c r="D448" s="208" t="s">
        <v>122</v>
      </c>
      <c r="E448" s="40"/>
      <c r="F448" s="209" t="s">
        <v>687</v>
      </c>
      <c r="G448" s="40"/>
      <c r="H448" s="40"/>
      <c r="I448" s="210"/>
      <c r="J448" s="40"/>
      <c r="K448" s="40"/>
      <c r="L448" s="44"/>
      <c r="M448" s="211"/>
      <c r="N448" s="212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122</v>
      </c>
      <c r="AU448" s="17" t="s">
        <v>79</v>
      </c>
    </row>
    <row r="449" s="2" customFormat="1" ht="33" customHeight="1">
      <c r="A449" s="38"/>
      <c r="B449" s="39"/>
      <c r="C449" s="195" t="s">
        <v>688</v>
      </c>
      <c r="D449" s="195" t="s">
        <v>115</v>
      </c>
      <c r="E449" s="196" t="s">
        <v>689</v>
      </c>
      <c r="F449" s="197" t="s">
        <v>690</v>
      </c>
      <c r="G449" s="198" t="s">
        <v>277</v>
      </c>
      <c r="H449" s="199">
        <v>4185.9889999999996</v>
      </c>
      <c r="I449" s="200"/>
      <c r="J449" s="201">
        <f>ROUND(I449*H449,2)</f>
        <v>0</v>
      </c>
      <c r="K449" s="197" t="s">
        <v>119</v>
      </c>
      <c r="L449" s="44"/>
      <c r="M449" s="202" t="s">
        <v>19</v>
      </c>
      <c r="N449" s="203" t="s">
        <v>43</v>
      </c>
      <c r="O449" s="84"/>
      <c r="P449" s="204">
        <f>O449*H449</f>
        <v>0</v>
      </c>
      <c r="Q449" s="204">
        <v>0</v>
      </c>
      <c r="R449" s="204">
        <f>Q449*H449</f>
        <v>0</v>
      </c>
      <c r="S449" s="204">
        <v>0</v>
      </c>
      <c r="T449" s="205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06" t="s">
        <v>120</v>
      </c>
      <c r="AT449" s="206" t="s">
        <v>115</v>
      </c>
      <c r="AU449" s="206" t="s">
        <v>79</v>
      </c>
      <c r="AY449" s="17" t="s">
        <v>114</v>
      </c>
      <c r="BE449" s="207">
        <f>IF(N449="základní",J449,0)</f>
        <v>0</v>
      </c>
      <c r="BF449" s="207">
        <f>IF(N449="snížená",J449,0)</f>
        <v>0</v>
      </c>
      <c r="BG449" s="207">
        <f>IF(N449="zákl. přenesená",J449,0)</f>
        <v>0</v>
      </c>
      <c r="BH449" s="207">
        <f>IF(N449="sníž. přenesená",J449,0)</f>
        <v>0</v>
      </c>
      <c r="BI449" s="207">
        <f>IF(N449="nulová",J449,0)</f>
        <v>0</v>
      </c>
      <c r="BJ449" s="17" t="s">
        <v>77</v>
      </c>
      <c r="BK449" s="207">
        <f>ROUND(I449*H449,2)</f>
        <v>0</v>
      </c>
      <c r="BL449" s="17" t="s">
        <v>120</v>
      </c>
      <c r="BM449" s="206" t="s">
        <v>691</v>
      </c>
    </row>
    <row r="450" s="2" customFormat="1">
      <c r="A450" s="38"/>
      <c r="B450" s="39"/>
      <c r="C450" s="40"/>
      <c r="D450" s="208" t="s">
        <v>122</v>
      </c>
      <c r="E450" s="40"/>
      <c r="F450" s="209" t="s">
        <v>692</v>
      </c>
      <c r="G450" s="40"/>
      <c r="H450" s="40"/>
      <c r="I450" s="210"/>
      <c r="J450" s="40"/>
      <c r="K450" s="40"/>
      <c r="L450" s="44"/>
      <c r="M450" s="211"/>
      <c r="N450" s="212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122</v>
      </c>
      <c r="AU450" s="17" t="s">
        <v>79</v>
      </c>
    </row>
    <row r="451" s="12" customFormat="1" ht="22.8" customHeight="1">
      <c r="A451" s="12"/>
      <c r="B451" s="181"/>
      <c r="C451" s="182"/>
      <c r="D451" s="183" t="s">
        <v>71</v>
      </c>
      <c r="E451" s="213" t="s">
        <v>693</v>
      </c>
      <c r="F451" s="213" t="s">
        <v>694</v>
      </c>
      <c r="G451" s="182"/>
      <c r="H451" s="182"/>
      <c r="I451" s="185"/>
      <c r="J451" s="214">
        <f>BK451</f>
        <v>0</v>
      </c>
      <c r="K451" s="182"/>
      <c r="L451" s="187"/>
      <c r="M451" s="188"/>
      <c r="N451" s="189"/>
      <c r="O451" s="189"/>
      <c r="P451" s="190">
        <f>P452+P473+P482</f>
        <v>0</v>
      </c>
      <c r="Q451" s="189"/>
      <c r="R451" s="190">
        <f>R452+R473+R482</f>
        <v>0</v>
      </c>
      <c r="S451" s="189"/>
      <c r="T451" s="191">
        <f>T452+T473+T482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192" t="s">
        <v>144</v>
      </c>
      <c r="AT451" s="193" t="s">
        <v>71</v>
      </c>
      <c r="AU451" s="193" t="s">
        <v>77</v>
      </c>
      <c r="AY451" s="192" t="s">
        <v>114</v>
      </c>
      <c r="BK451" s="194">
        <f>BK452+BK473+BK482</f>
        <v>0</v>
      </c>
    </row>
    <row r="452" s="12" customFormat="1" ht="20.88" customHeight="1">
      <c r="A452" s="12"/>
      <c r="B452" s="181"/>
      <c r="C452" s="182"/>
      <c r="D452" s="183" t="s">
        <v>71</v>
      </c>
      <c r="E452" s="213" t="s">
        <v>695</v>
      </c>
      <c r="F452" s="213" t="s">
        <v>696</v>
      </c>
      <c r="G452" s="182"/>
      <c r="H452" s="182"/>
      <c r="I452" s="185"/>
      <c r="J452" s="214">
        <f>BK452</f>
        <v>0</v>
      </c>
      <c r="K452" s="182"/>
      <c r="L452" s="187"/>
      <c r="M452" s="188"/>
      <c r="N452" s="189"/>
      <c r="O452" s="189"/>
      <c r="P452" s="190">
        <f>SUM(P453:P472)</f>
        <v>0</v>
      </c>
      <c r="Q452" s="189"/>
      <c r="R452" s="190">
        <f>SUM(R453:R472)</f>
        <v>0</v>
      </c>
      <c r="S452" s="189"/>
      <c r="T452" s="191">
        <f>SUM(T453:T472)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92" t="s">
        <v>144</v>
      </c>
      <c r="AT452" s="193" t="s">
        <v>71</v>
      </c>
      <c r="AU452" s="193" t="s">
        <v>79</v>
      </c>
      <c r="AY452" s="192" t="s">
        <v>114</v>
      </c>
      <c r="BK452" s="194">
        <f>SUM(BK453:BK472)</f>
        <v>0</v>
      </c>
    </row>
    <row r="453" s="2" customFormat="1" ht="16.5" customHeight="1">
      <c r="A453" s="38"/>
      <c r="B453" s="39"/>
      <c r="C453" s="195" t="s">
        <v>697</v>
      </c>
      <c r="D453" s="195" t="s">
        <v>115</v>
      </c>
      <c r="E453" s="196" t="s">
        <v>698</v>
      </c>
      <c r="F453" s="197" t="s">
        <v>699</v>
      </c>
      <c r="G453" s="198" t="s">
        <v>700</v>
      </c>
      <c r="H453" s="199">
        <v>8</v>
      </c>
      <c r="I453" s="200"/>
      <c r="J453" s="201">
        <f>ROUND(I453*H453,2)</f>
        <v>0</v>
      </c>
      <c r="K453" s="197" t="s">
        <v>19</v>
      </c>
      <c r="L453" s="44"/>
      <c r="M453" s="202" t="s">
        <v>19</v>
      </c>
      <c r="N453" s="203" t="s">
        <v>43</v>
      </c>
      <c r="O453" s="84"/>
      <c r="P453" s="204">
        <f>O453*H453</f>
        <v>0</v>
      </c>
      <c r="Q453" s="204">
        <v>0</v>
      </c>
      <c r="R453" s="204">
        <f>Q453*H453</f>
        <v>0</v>
      </c>
      <c r="S453" s="204">
        <v>0</v>
      </c>
      <c r="T453" s="205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06" t="s">
        <v>701</v>
      </c>
      <c r="AT453" s="206" t="s">
        <v>115</v>
      </c>
      <c r="AU453" s="206" t="s">
        <v>129</v>
      </c>
      <c r="AY453" s="17" t="s">
        <v>114</v>
      </c>
      <c r="BE453" s="207">
        <f>IF(N453="základní",J453,0)</f>
        <v>0</v>
      </c>
      <c r="BF453" s="207">
        <f>IF(N453="snížená",J453,0)</f>
        <v>0</v>
      </c>
      <c r="BG453" s="207">
        <f>IF(N453="zákl. přenesená",J453,0)</f>
        <v>0</v>
      </c>
      <c r="BH453" s="207">
        <f>IF(N453="sníž. přenesená",J453,0)</f>
        <v>0</v>
      </c>
      <c r="BI453" s="207">
        <f>IF(N453="nulová",J453,0)</f>
        <v>0</v>
      </c>
      <c r="BJ453" s="17" t="s">
        <v>77</v>
      </c>
      <c r="BK453" s="207">
        <f>ROUND(I453*H453,2)</f>
        <v>0</v>
      </c>
      <c r="BL453" s="17" t="s">
        <v>701</v>
      </c>
      <c r="BM453" s="206" t="s">
        <v>702</v>
      </c>
    </row>
    <row r="454" s="2" customFormat="1">
      <c r="A454" s="38"/>
      <c r="B454" s="39"/>
      <c r="C454" s="40"/>
      <c r="D454" s="208" t="s">
        <v>122</v>
      </c>
      <c r="E454" s="40"/>
      <c r="F454" s="209" t="s">
        <v>699</v>
      </c>
      <c r="G454" s="40"/>
      <c r="H454" s="40"/>
      <c r="I454" s="210"/>
      <c r="J454" s="40"/>
      <c r="K454" s="40"/>
      <c r="L454" s="44"/>
      <c r="M454" s="211"/>
      <c r="N454" s="212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122</v>
      </c>
      <c r="AU454" s="17" t="s">
        <v>129</v>
      </c>
    </row>
    <row r="455" s="2" customFormat="1">
      <c r="A455" s="38"/>
      <c r="B455" s="39"/>
      <c r="C455" s="40"/>
      <c r="D455" s="208" t="s">
        <v>169</v>
      </c>
      <c r="E455" s="40"/>
      <c r="F455" s="236" t="s">
        <v>703</v>
      </c>
      <c r="G455" s="40"/>
      <c r="H455" s="40"/>
      <c r="I455" s="210"/>
      <c r="J455" s="40"/>
      <c r="K455" s="40"/>
      <c r="L455" s="44"/>
      <c r="M455" s="211"/>
      <c r="N455" s="212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169</v>
      </c>
      <c r="AU455" s="17" t="s">
        <v>129</v>
      </c>
    </row>
    <row r="456" s="13" customFormat="1">
      <c r="A456" s="13"/>
      <c r="B456" s="225"/>
      <c r="C456" s="226"/>
      <c r="D456" s="208" t="s">
        <v>142</v>
      </c>
      <c r="E456" s="227" t="s">
        <v>19</v>
      </c>
      <c r="F456" s="228" t="s">
        <v>704</v>
      </c>
      <c r="G456" s="226"/>
      <c r="H456" s="229">
        <v>1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142</v>
      </c>
      <c r="AU456" s="235" t="s">
        <v>129</v>
      </c>
      <c r="AV456" s="13" t="s">
        <v>79</v>
      </c>
      <c r="AW456" s="13" t="s">
        <v>33</v>
      </c>
      <c r="AX456" s="13" t="s">
        <v>72</v>
      </c>
      <c r="AY456" s="235" t="s">
        <v>114</v>
      </c>
    </row>
    <row r="457" s="13" customFormat="1">
      <c r="A457" s="13"/>
      <c r="B457" s="225"/>
      <c r="C457" s="226"/>
      <c r="D457" s="208" t="s">
        <v>142</v>
      </c>
      <c r="E457" s="227" t="s">
        <v>19</v>
      </c>
      <c r="F457" s="228" t="s">
        <v>705</v>
      </c>
      <c r="G457" s="226"/>
      <c r="H457" s="229">
        <v>1</v>
      </c>
      <c r="I457" s="230"/>
      <c r="J457" s="226"/>
      <c r="K457" s="226"/>
      <c r="L457" s="231"/>
      <c r="M457" s="232"/>
      <c r="N457" s="233"/>
      <c r="O457" s="233"/>
      <c r="P457" s="233"/>
      <c r="Q457" s="233"/>
      <c r="R457" s="233"/>
      <c r="S457" s="233"/>
      <c r="T457" s="23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5" t="s">
        <v>142</v>
      </c>
      <c r="AU457" s="235" t="s">
        <v>129</v>
      </c>
      <c r="AV457" s="13" t="s">
        <v>79</v>
      </c>
      <c r="AW457" s="13" t="s">
        <v>33</v>
      </c>
      <c r="AX457" s="13" t="s">
        <v>72</v>
      </c>
      <c r="AY457" s="235" t="s">
        <v>114</v>
      </c>
    </row>
    <row r="458" s="13" customFormat="1">
      <c r="A458" s="13"/>
      <c r="B458" s="225"/>
      <c r="C458" s="226"/>
      <c r="D458" s="208" t="s">
        <v>142</v>
      </c>
      <c r="E458" s="227" t="s">
        <v>19</v>
      </c>
      <c r="F458" s="228" t="s">
        <v>706</v>
      </c>
      <c r="G458" s="226"/>
      <c r="H458" s="229">
        <v>2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142</v>
      </c>
      <c r="AU458" s="235" t="s">
        <v>129</v>
      </c>
      <c r="AV458" s="13" t="s">
        <v>79</v>
      </c>
      <c r="AW458" s="13" t="s">
        <v>33</v>
      </c>
      <c r="AX458" s="13" t="s">
        <v>72</v>
      </c>
      <c r="AY458" s="235" t="s">
        <v>114</v>
      </c>
    </row>
    <row r="459" s="13" customFormat="1">
      <c r="A459" s="13"/>
      <c r="B459" s="225"/>
      <c r="C459" s="226"/>
      <c r="D459" s="208" t="s">
        <v>142</v>
      </c>
      <c r="E459" s="227" t="s">
        <v>19</v>
      </c>
      <c r="F459" s="228" t="s">
        <v>707</v>
      </c>
      <c r="G459" s="226"/>
      <c r="H459" s="229">
        <v>4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142</v>
      </c>
      <c r="AU459" s="235" t="s">
        <v>129</v>
      </c>
      <c r="AV459" s="13" t="s">
        <v>79</v>
      </c>
      <c r="AW459" s="13" t="s">
        <v>33</v>
      </c>
      <c r="AX459" s="13" t="s">
        <v>72</v>
      </c>
      <c r="AY459" s="235" t="s">
        <v>114</v>
      </c>
    </row>
    <row r="460" s="14" customFormat="1">
      <c r="A460" s="14"/>
      <c r="B460" s="237"/>
      <c r="C460" s="238"/>
      <c r="D460" s="208" t="s">
        <v>142</v>
      </c>
      <c r="E460" s="239" t="s">
        <v>19</v>
      </c>
      <c r="F460" s="240" t="s">
        <v>209</v>
      </c>
      <c r="G460" s="238"/>
      <c r="H460" s="241">
        <v>8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7" t="s">
        <v>142</v>
      </c>
      <c r="AU460" s="247" t="s">
        <v>129</v>
      </c>
      <c r="AV460" s="14" t="s">
        <v>120</v>
      </c>
      <c r="AW460" s="14" t="s">
        <v>33</v>
      </c>
      <c r="AX460" s="14" t="s">
        <v>77</v>
      </c>
      <c r="AY460" s="247" t="s">
        <v>114</v>
      </c>
    </row>
    <row r="461" s="2" customFormat="1" ht="16.5" customHeight="1">
      <c r="A461" s="38"/>
      <c r="B461" s="39"/>
      <c r="C461" s="195" t="s">
        <v>708</v>
      </c>
      <c r="D461" s="195" t="s">
        <v>115</v>
      </c>
      <c r="E461" s="196" t="s">
        <v>709</v>
      </c>
      <c r="F461" s="197" t="s">
        <v>710</v>
      </c>
      <c r="G461" s="198" t="s">
        <v>700</v>
      </c>
      <c r="H461" s="199">
        <v>1</v>
      </c>
      <c r="I461" s="200"/>
      <c r="J461" s="201">
        <f>ROUND(I461*H461,2)</f>
        <v>0</v>
      </c>
      <c r="K461" s="197" t="s">
        <v>19</v>
      </c>
      <c r="L461" s="44"/>
      <c r="M461" s="202" t="s">
        <v>19</v>
      </c>
      <c r="N461" s="203" t="s">
        <v>43</v>
      </c>
      <c r="O461" s="84"/>
      <c r="P461" s="204">
        <f>O461*H461</f>
        <v>0</v>
      </c>
      <c r="Q461" s="204">
        <v>0</v>
      </c>
      <c r="R461" s="204">
        <f>Q461*H461</f>
        <v>0</v>
      </c>
      <c r="S461" s="204">
        <v>0</v>
      </c>
      <c r="T461" s="205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06" t="s">
        <v>701</v>
      </c>
      <c r="AT461" s="206" t="s">
        <v>115</v>
      </c>
      <c r="AU461" s="206" t="s">
        <v>129</v>
      </c>
      <c r="AY461" s="17" t="s">
        <v>114</v>
      </c>
      <c r="BE461" s="207">
        <f>IF(N461="základní",J461,0)</f>
        <v>0</v>
      </c>
      <c r="BF461" s="207">
        <f>IF(N461="snížená",J461,0)</f>
        <v>0</v>
      </c>
      <c r="BG461" s="207">
        <f>IF(N461="zákl. přenesená",J461,0)</f>
        <v>0</v>
      </c>
      <c r="BH461" s="207">
        <f>IF(N461="sníž. přenesená",J461,0)</f>
        <v>0</v>
      </c>
      <c r="BI461" s="207">
        <f>IF(N461="nulová",J461,0)</f>
        <v>0</v>
      </c>
      <c r="BJ461" s="17" t="s">
        <v>77</v>
      </c>
      <c r="BK461" s="207">
        <f>ROUND(I461*H461,2)</f>
        <v>0</v>
      </c>
      <c r="BL461" s="17" t="s">
        <v>701</v>
      </c>
      <c r="BM461" s="206" t="s">
        <v>711</v>
      </c>
    </row>
    <row r="462" s="2" customFormat="1">
      <c r="A462" s="38"/>
      <c r="B462" s="39"/>
      <c r="C462" s="40"/>
      <c r="D462" s="208" t="s">
        <v>122</v>
      </c>
      <c r="E462" s="40"/>
      <c r="F462" s="209" t="s">
        <v>710</v>
      </c>
      <c r="G462" s="40"/>
      <c r="H462" s="40"/>
      <c r="I462" s="210"/>
      <c r="J462" s="40"/>
      <c r="K462" s="40"/>
      <c r="L462" s="44"/>
      <c r="M462" s="211"/>
      <c r="N462" s="212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122</v>
      </c>
      <c r="AU462" s="17" t="s">
        <v>129</v>
      </c>
    </row>
    <row r="463" s="2" customFormat="1">
      <c r="A463" s="38"/>
      <c r="B463" s="39"/>
      <c r="C463" s="40"/>
      <c r="D463" s="208" t="s">
        <v>169</v>
      </c>
      <c r="E463" s="40"/>
      <c r="F463" s="236" t="s">
        <v>712</v>
      </c>
      <c r="G463" s="40"/>
      <c r="H463" s="40"/>
      <c r="I463" s="210"/>
      <c r="J463" s="40"/>
      <c r="K463" s="40"/>
      <c r="L463" s="44"/>
      <c r="M463" s="211"/>
      <c r="N463" s="212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169</v>
      </c>
      <c r="AU463" s="17" t="s">
        <v>129</v>
      </c>
    </row>
    <row r="464" s="2" customFormat="1" ht="16.5" customHeight="1">
      <c r="A464" s="38"/>
      <c r="B464" s="39"/>
      <c r="C464" s="195" t="s">
        <v>713</v>
      </c>
      <c r="D464" s="195" t="s">
        <v>115</v>
      </c>
      <c r="E464" s="196" t="s">
        <v>714</v>
      </c>
      <c r="F464" s="197" t="s">
        <v>715</v>
      </c>
      <c r="G464" s="198" t="s">
        <v>700</v>
      </c>
      <c r="H464" s="199">
        <v>1</v>
      </c>
      <c r="I464" s="200"/>
      <c r="J464" s="201">
        <f>ROUND(I464*H464,2)</f>
        <v>0</v>
      </c>
      <c r="K464" s="197" t="s">
        <v>19</v>
      </c>
      <c r="L464" s="44"/>
      <c r="M464" s="202" t="s">
        <v>19</v>
      </c>
      <c r="N464" s="203" t="s">
        <v>43</v>
      </c>
      <c r="O464" s="84"/>
      <c r="P464" s="204">
        <f>O464*H464</f>
        <v>0</v>
      </c>
      <c r="Q464" s="204">
        <v>0</v>
      </c>
      <c r="R464" s="204">
        <f>Q464*H464</f>
        <v>0</v>
      </c>
      <c r="S464" s="204">
        <v>0</v>
      </c>
      <c r="T464" s="205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06" t="s">
        <v>701</v>
      </c>
      <c r="AT464" s="206" t="s">
        <v>115</v>
      </c>
      <c r="AU464" s="206" t="s">
        <v>129</v>
      </c>
      <c r="AY464" s="17" t="s">
        <v>114</v>
      </c>
      <c r="BE464" s="207">
        <f>IF(N464="základní",J464,0)</f>
        <v>0</v>
      </c>
      <c r="BF464" s="207">
        <f>IF(N464="snížená",J464,0)</f>
        <v>0</v>
      </c>
      <c r="BG464" s="207">
        <f>IF(N464="zákl. přenesená",J464,0)</f>
        <v>0</v>
      </c>
      <c r="BH464" s="207">
        <f>IF(N464="sníž. přenesená",J464,0)</f>
        <v>0</v>
      </c>
      <c r="BI464" s="207">
        <f>IF(N464="nulová",J464,0)</f>
        <v>0</v>
      </c>
      <c r="BJ464" s="17" t="s">
        <v>77</v>
      </c>
      <c r="BK464" s="207">
        <f>ROUND(I464*H464,2)</f>
        <v>0</v>
      </c>
      <c r="BL464" s="17" t="s">
        <v>701</v>
      </c>
      <c r="BM464" s="206" t="s">
        <v>716</v>
      </c>
    </row>
    <row r="465" s="2" customFormat="1">
      <c r="A465" s="38"/>
      <c r="B465" s="39"/>
      <c r="C465" s="40"/>
      <c r="D465" s="208" t="s">
        <v>122</v>
      </c>
      <c r="E465" s="40"/>
      <c r="F465" s="209" t="s">
        <v>715</v>
      </c>
      <c r="G465" s="40"/>
      <c r="H465" s="40"/>
      <c r="I465" s="210"/>
      <c r="J465" s="40"/>
      <c r="K465" s="40"/>
      <c r="L465" s="44"/>
      <c r="M465" s="211"/>
      <c r="N465" s="212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122</v>
      </c>
      <c r="AU465" s="17" t="s">
        <v>129</v>
      </c>
    </row>
    <row r="466" s="2" customFormat="1">
      <c r="A466" s="38"/>
      <c r="B466" s="39"/>
      <c r="C466" s="40"/>
      <c r="D466" s="208" t="s">
        <v>169</v>
      </c>
      <c r="E466" s="40"/>
      <c r="F466" s="236" t="s">
        <v>717</v>
      </c>
      <c r="G466" s="40"/>
      <c r="H466" s="40"/>
      <c r="I466" s="210"/>
      <c r="J466" s="40"/>
      <c r="K466" s="40"/>
      <c r="L466" s="44"/>
      <c r="M466" s="211"/>
      <c r="N466" s="212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169</v>
      </c>
      <c r="AU466" s="17" t="s">
        <v>129</v>
      </c>
    </row>
    <row r="467" s="2" customFormat="1" ht="16.5" customHeight="1">
      <c r="A467" s="38"/>
      <c r="B467" s="39"/>
      <c r="C467" s="195" t="s">
        <v>718</v>
      </c>
      <c r="D467" s="195" t="s">
        <v>115</v>
      </c>
      <c r="E467" s="196" t="s">
        <v>719</v>
      </c>
      <c r="F467" s="197" t="s">
        <v>720</v>
      </c>
      <c r="G467" s="198" t="s">
        <v>700</v>
      </c>
      <c r="H467" s="199">
        <v>1</v>
      </c>
      <c r="I467" s="200"/>
      <c r="J467" s="201">
        <f>ROUND(I467*H467,2)</f>
        <v>0</v>
      </c>
      <c r="K467" s="197" t="s">
        <v>19</v>
      </c>
      <c r="L467" s="44"/>
      <c r="M467" s="202" t="s">
        <v>19</v>
      </c>
      <c r="N467" s="203" t="s">
        <v>43</v>
      </c>
      <c r="O467" s="84"/>
      <c r="P467" s="204">
        <f>O467*H467</f>
        <v>0</v>
      </c>
      <c r="Q467" s="204">
        <v>0</v>
      </c>
      <c r="R467" s="204">
        <f>Q467*H467</f>
        <v>0</v>
      </c>
      <c r="S467" s="204">
        <v>0</v>
      </c>
      <c r="T467" s="205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06" t="s">
        <v>701</v>
      </c>
      <c r="AT467" s="206" t="s">
        <v>115</v>
      </c>
      <c r="AU467" s="206" t="s">
        <v>129</v>
      </c>
      <c r="AY467" s="17" t="s">
        <v>114</v>
      </c>
      <c r="BE467" s="207">
        <f>IF(N467="základní",J467,0)</f>
        <v>0</v>
      </c>
      <c r="BF467" s="207">
        <f>IF(N467="snížená",J467,0)</f>
        <v>0</v>
      </c>
      <c r="BG467" s="207">
        <f>IF(N467="zákl. přenesená",J467,0)</f>
        <v>0</v>
      </c>
      <c r="BH467" s="207">
        <f>IF(N467="sníž. přenesená",J467,0)</f>
        <v>0</v>
      </c>
      <c r="BI467" s="207">
        <f>IF(N467="nulová",J467,0)</f>
        <v>0</v>
      </c>
      <c r="BJ467" s="17" t="s">
        <v>77</v>
      </c>
      <c r="BK467" s="207">
        <f>ROUND(I467*H467,2)</f>
        <v>0</v>
      </c>
      <c r="BL467" s="17" t="s">
        <v>701</v>
      </c>
      <c r="BM467" s="206" t="s">
        <v>721</v>
      </c>
    </row>
    <row r="468" s="2" customFormat="1">
      <c r="A468" s="38"/>
      <c r="B468" s="39"/>
      <c r="C468" s="40"/>
      <c r="D468" s="208" t="s">
        <v>122</v>
      </c>
      <c r="E468" s="40"/>
      <c r="F468" s="209" t="s">
        <v>720</v>
      </c>
      <c r="G468" s="40"/>
      <c r="H468" s="40"/>
      <c r="I468" s="210"/>
      <c r="J468" s="40"/>
      <c r="K468" s="40"/>
      <c r="L468" s="44"/>
      <c r="M468" s="211"/>
      <c r="N468" s="212"/>
      <c r="O468" s="84"/>
      <c r="P468" s="84"/>
      <c r="Q468" s="84"/>
      <c r="R468" s="84"/>
      <c r="S468" s="84"/>
      <c r="T468" s="85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122</v>
      </c>
      <c r="AU468" s="17" t="s">
        <v>129</v>
      </c>
    </row>
    <row r="469" s="2" customFormat="1">
      <c r="A469" s="38"/>
      <c r="B469" s="39"/>
      <c r="C469" s="40"/>
      <c r="D469" s="208" t="s">
        <v>169</v>
      </c>
      <c r="E469" s="40"/>
      <c r="F469" s="236" t="s">
        <v>722</v>
      </c>
      <c r="G469" s="40"/>
      <c r="H469" s="40"/>
      <c r="I469" s="210"/>
      <c r="J469" s="40"/>
      <c r="K469" s="40"/>
      <c r="L469" s="44"/>
      <c r="M469" s="211"/>
      <c r="N469" s="212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169</v>
      </c>
      <c r="AU469" s="17" t="s">
        <v>129</v>
      </c>
    </row>
    <row r="470" s="2" customFormat="1" ht="16.5" customHeight="1">
      <c r="A470" s="38"/>
      <c r="B470" s="39"/>
      <c r="C470" s="195" t="s">
        <v>723</v>
      </c>
      <c r="D470" s="195" t="s">
        <v>115</v>
      </c>
      <c r="E470" s="196" t="s">
        <v>724</v>
      </c>
      <c r="F470" s="197" t="s">
        <v>725</v>
      </c>
      <c r="G470" s="198" t="s">
        <v>700</v>
      </c>
      <c r="H470" s="199">
        <v>1</v>
      </c>
      <c r="I470" s="200"/>
      <c r="J470" s="201">
        <f>ROUND(I470*H470,2)</f>
        <v>0</v>
      </c>
      <c r="K470" s="197" t="s">
        <v>19</v>
      </c>
      <c r="L470" s="44"/>
      <c r="M470" s="202" t="s">
        <v>19</v>
      </c>
      <c r="N470" s="203" t="s">
        <v>43</v>
      </c>
      <c r="O470" s="84"/>
      <c r="P470" s="204">
        <f>O470*H470</f>
        <v>0</v>
      </c>
      <c r="Q470" s="204">
        <v>0</v>
      </c>
      <c r="R470" s="204">
        <f>Q470*H470</f>
        <v>0</v>
      </c>
      <c r="S470" s="204">
        <v>0</v>
      </c>
      <c r="T470" s="205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06" t="s">
        <v>701</v>
      </c>
      <c r="AT470" s="206" t="s">
        <v>115</v>
      </c>
      <c r="AU470" s="206" t="s">
        <v>129</v>
      </c>
      <c r="AY470" s="17" t="s">
        <v>114</v>
      </c>
      <c r="BE470" s="207">
        <f>IF(N470="základní",J470,0)</f>
        <v>0</v>
      </c>
      <c r="BF470" s="207">
        <f>IF(N470="snížená",J470,0)</f>
        <v>0</v>
      </c>
      <c r="BG470" s="207">
        <f>IF(N470="zákl. přenesená",J470,0)</f>
        <v>0</v>
      </c>
      <c r="BH470" s="207">
        <f>IF(N470="sníž. přenesená",J470,0)</f>
        <v>0</v>
      </c>
      <c r="BI470" s="207">
        <f>IF(N470="nulová",J470,0)</f>
        <v>0</v>
      </c>
      <c r="BJ470" s="17" t="s">
        <v>77</v>
      </c>
      <c r="BK470" s="207">
        <f>ROUND(I470*H470,2)</f>
        <v>0</v>
      </c>
      <c r="BL470" s="17" t="s">
        <v>701</v>
      </c>
      <c r="BM470" s="206" t="s">
        <v>726</v>
      </c>
    </row>
    <row r="471" s="2" customFormat="1">
      <c r="A471" s="38"/>
      <c r="B471" s="39"/>
      <c r="C471" s="40"/>
      <c r="D471" s="208" t="s">
        <v>122</v>
      </c>
      <c r="E471" s="40"/>
      <c r="F471" s="209" t="s">
        <v>725</v>
      </c>
      <c r="G471" s="40"/>
      <c r="H471" s="40"/>
      <c r="I471" s="210"/>
      <c r="J471" s="40"/>
      <c r="K471" s="40"/>
      <c r="L471" s="44"/>
      <c r="M471" s="211"/>
      <c r="N471" s="212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122</v>
      </c>
      <c r="AU471" s="17" t="s">
        <v>129</v>
      </c>
    </row>
    <row r="472" s="2" customFormat="1">
      <c r="A472" s="38"/>
      <c r="B472" s="39"/>
      <c r="C472" s="40"/>
      <c r="D472" s="208" t="s">
        <v>169</v>
      </c>
      <c r="E472" s="40"/>
      <c r="F472" s="236" t="s">
        <v>727</v>
      </c>
      <c r="G472" s="40"/>
      <c r="H472" s="40"/>
      <c r="I472" s="210"/>
      <c r="J472" s="40"/>
      <c r="K472" s="40"/>
      <c r="L472" s="44"/>
      <c r="M472" s="211"/>
      <c r="N472" s="212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169</v>
      </c>
      <c r="AU472" s="17" t="s">
        <v>129</v>
      </c>
    </row>
    <row r="473" s="12" customFormat="1" ht="20.88" customHeight="1">
      <c r="A473" s="12"/>
      <c r="B473" s="181"/>
      <c r="C473" s="182"/>
      <c r="D473" s="183" t="s">
        <v>71</v>
      </c>
      <c r="E473" s="213" t="s">
        <v>728</v>
      </c>
      <c r="F473" s="213" t="s">
        <v>729</v>
      </c>
      <c r="G473" s="182"/>
      <c r="H473" s="182"/>
      <c r="I473" s="185"/>
      <c r="J473" s="214">
        <f>BK473</f>
        <v>0</v>
      </c>
      <c r="K473" s="182"/>
      <c r="L473" s="187"/>
      <c r="M473" s="188"/>
      <c r="N473" s="189"/>
      <c r="O473" s="189"/>
      <c r="P473" s="190">
        <f>SUM(P474:P481)</f>
        <v>0</v>
      </c>
      <c r="Q473" s="189"/>
      <c r="R473" s="190">
        <f>SUM(R474:R481)</f>
        <v>0</v>
      </c>
      <c r="S473" s="189"/>
      <c r="T473" s="191">
        <f>SUM(T474:T481)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92" t="s">
        <v>144</v>
      </c>
      <c r="AT473" s="193" t="s">
        <v>71</v>
      </c>
      <c r="AU473" s="193" t="s">
        <v>79</v>
      </c>
      <c r="AY473" s="192" t="s">
        <v>114</v>
      </c>
      <c r="BK473" s="194">
        <f>SUM(BK474:BK481)</f>
        <v>0</v>
      </c>
    </row>
    <row r="474" s="2" customFormat="1" ht="16.5" customHeight="1">
      <c r="A474" s="38"/>
      <c r="B474" s="39"/>
      <c r="C474" s="195" t="s">
        <v>730</v>
      </c>
      <c r="D474" s="195" t="s">
        <v>115</v>
      </c>
      <c r="E474" s="196" t="s">
        <v>731</v>
      </c>
      <c r="F474" s="197" t="s">
        <v>732</v>
      </c>
      <c r="G474" s="198" t="s">
        <v>700</v>
      </c>
      <c r="H474" s="199">
        <v>1</v>
      </c>
      <c r="I474" s="200"/>
      <c r="J474" s="201">
        <f>ROUND(I474*H474,2)</f>
        <v>0</v>
      </c>
      <c r="K474" s="197" t="s">
        <v>19</v>
      </c>
      <c r="L474" s="44"/>
      <c r="M474" s="202" t="s">
        <v>19</v>
      </c>
      <c r="N474" s="203" t="s">
        <v>43</v>
      </c>
      <c r="O474" s="84"/>
      <c r="P474" s="204">
        <f>O474*H474</f>
        <v>0</v>
      </c>
      <c r="Q474" s="204">
        <v>0</v>
      </c>
      <c r="R474" s="204">
        <f>Q474*H474</f>
        <v>0</v>
      </c>
      <c r="S474" s="204">
        <v>0</v>
      </c>
      <c r="T474" s="205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06" t="s">
        <v>701</v>
      </c>
      <c r="AT474" s="206" t="s">
        <v>115</v>
      </c>
      <c r="AU474" s="206" t="s">
        <v>129</v>
      </c>
      <c r="AY474" s="17" t="s">
        <v>114</v>
      </c>
      <c r="BE474" s="207">
        <f>IF(N474="základní",J474,0)</f>
        <v>0</v>
      </c>
      <c r="BF474" s="207">
        <f>IF(N474="snížená",J474,0)</f>
        <v>0</v>
      </c>
      <c r="BG474" s="207">
        <f>IF(N474="zákl. přenesená",J474,0)</f>
        <v>0</v>
      </c>
      <c r="BH474" s="207">
        <f>IF(N474="sníž. přenesená",J474,0)</f>
        <v>0</v>
      </c>
      <c r="BI474" s="207">
        <f>IF(N474="nulová",J474,0)</f>
        <v>0</v>
      </c>
      <c r="BJ474" s="17" t="s">
        <v>77</v>
      </c>
      <c r="BK474" s="207">
        <f>ROUND(I474*H474,2)</f>
        <v>0</v>
      </c>
      <c r="BL474" s="17" t="s">
        <v>701</v>
      </c>
      <c r="BM474" s="206" t="s">
        <v>733</v>
      </c>
    </row>
    <row r="475" s="2" customFormat="1">
      <c r="A475" s="38"/>
      <c r="B475" s="39"/>
      <c r="C475" s="40"/>
      <c r="D475" s="208" t="s">
        <v>122</v>
      </c>
      <c r="E475" s="40"/>
      <c r="F475" s="209" t="s">
        <v>732</v>
      </c>
      <c r="G475" s="40"/>
      <c r="H475" s="40"/>
      <c r="I475" s="210"/>
      <c r="J475" s="40"/>
      <c r="K475" s="40"/>
      <c r="L475" s="44"/>
      <c r="M475" s="211"/>
      <c r="N475" s="212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122</v>
      </c>
      <c r="AU475" s="17" t="s">
        <v>129</v>
      </c>
    </row>
    <row r="476" s="2" customFormat="1">
      <c r="A476" s="38"/>
      <c r="B476" s="39"/>
      <c r="C476" s="40"/>
      <c r="D476" s="208" t="s">
        <v>169</v>
      </c>
      <c r="E476" s="40"/>
      <c r="F476" s="236" t="s">
        <v>734</v>
      </c>
      <c r="G476" s="40"/>
      <c r="H476" s="40"/>
      <c r="I476" s="210"/>
      <c r="J476" s="40"/>
      <c r="K476" s="40"/>
      <c r="L476" s="44"/>
      <c r="M476" s="211"/>
      <c r="N476" s="212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169</v>
      </c>
      <c r="AU476" s="17" t="s">
        <v>129</v>
      </c>
    </row>
    <row r="477" s="2" customFormat="1">
      <c r="A477" s="38"/>
      <c r="B477" s="39"/>
      <c r="C477" s="195" t="s">
        <v>735</v>
      </c>
      <c r="D477" s="195" t="s">
        <v>115</v>
      </c>
      <c r="E477" s="196" t="s">
        <v>736</v>
      </c>
      <c r="F477" s="197" t="s">
        <v>737</v>
      </c>
      <c r="G477" s="198" t="s">
        <v>700</v>
      </c>
      <c r="H477" s="199">
        <v>1</v>
      </c>
      <c r="I477" s="200"/>
      <c r="J477" s="201">
        <f>ROUND(I477*H477,2)</f>
        <v>0</v>
      </c>
      <c r="K477" s="197" t="s">
        <v>19</v>
      </c>
      <c r="L477" s="44"/>
      <c r="M477" s="202" t="s">
        <v>19</v>
      </c>
      <c r="N477" s="203" t="s">
        <v>43</v>
      </c>
      <c r="O477" s="84"/>
      <c r="P477" s="204">
        <f>O477*H477</f>
        <v>0</v>
      </c>
      <c r="Q477" s="204">
        <v>0</v>
      </c>
      <c r="R477" s="204">
        <f>Q477*H477</f>
        <v>0</v>
      </c>
      <c r="S477" s="204">
        <v>0</v>
      </c>
      <c r="T477" s="205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06" t="s">
        <v>701</v>
      </c>
      <c r="AT477" s="206" t="s">
        <v>115</v>
      </c>
      <c r="AU477" s="206" t="s">
        <v>129</v>
      </c>
      <c r="AY477" s="17" t="s">
        <v>114</v>
      </c>
      <c r="BE477" s="207">
        <f>IF(N477="základní",J477,0)</f>
        <v>0</v>
      </c>
      <c r="BF477" s="207">
        <f>IF(N477="snížená",J477,0)</f>
        <v>0</v>
      </c>
      <c r="BG477" s="207">
        <f>IF(N477="zákl. přenesená",J477,0)</f>
        <v>0</v>
      </c>
      <c r="BH477" s="207">
        <f>IF(N477="sníž. přenesená",J477,0)</f>
        <v>0</v>
      </c>
      <c r="BI477" s="207">
        <f>IF(N477="nulová",J477,0)</f>
        <v>0</v>
      </c>
      <c r="BJ477" s="17" t="s">
        <v>77</v>
      </c>
      <c r="BK477" s="207">
        <f>ROUND(I477*H477,2)</f>
        <v>0</v>
      </c>
      <c r="BL477" s="17" t="s">
        <v>701</v>
      </c>
      <c r="BM477" s="206" t="s">
        <v>738</v>
      </c>
    </row>
    <row r="478" s="2" customFormat="1">
      <c r="A478" s="38"/>
      <c r="B478" s="39"/>
      <c r="C478" s="40"/>
      <c r="D478" s="208" t="s">
        <v>122</v>
      </c>
      <c r="E478" s="40"/>
      <c r="F478" s="209" t="s">
        <v>737</v>
      </c>
      <c r="G478" s="40"/>
      <c r="H478" s="40"/>
      <c r="I478" s="210"/>
      <c r="J478" s="40"/>
      <c r="K478" s="40"/>
      <c r="L478" s="44"/>
      <c r="M478" s="211"/>
      <c r="N478" s="212"/>
      <c r="O478" s="84"/>
      <c r="P478" s="84"/>
      <c r="Q478" s="84"/>
      <c r="R478" s="84"/>
      <c r="S478" s="84"/>
      <c r="T478" s="85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122</v>
      </c>
      <c r="AU478" s="17" t="s">
        <v>129</v>
      </c>
    </row>
    <row r="479" s="2" customFormat="1" ht="16.5" customHeight="1">
      <c r="A479" s="38"/>
      <c r="B479" s="39"/>
      <c r="C479" s="195" t="s">
        <v>739</v>
      </c>
      <c r="D479" s="195" t="s">
        <v>115</v>
      </c>
      <c r="E479" s="196" t="s">
        <v>740</v>
      </c>
      <c r="F479" s="197" t="s">
        <v>741</v>
      </c>
      <c r="G479" s="198" t="s">
        <v>700</v>
      </c>
      <c r="H479" s="199">
        <v>1</v>
      </c>
      <c r="I479" s="200"/>
      <c r="J479" s="201">
        <f>ROUND(I479*H479,2)</f>
        <v>0</v>
      </c>
      <c r="K479" s="197" t="s">
        <v>19</v>
      </c>
      <c r="L479" s="44"/>
      <c r="M479" s="202" t="s">
        <v>19</v>
      </c>
      <c r="N479" s="203" t="s">
        <v>43</v>
      </c>
      <c r="O479" s="84"/>
      <c r="P479" s="204">
        <f>O479*H479</f>
        <v>0</v>
      </c>
      <c r="Q479" s="204">
        <v>0</v>
      </c>
      <c r="R479" s="204">
        <f>Q479*H479</f>
        <v>0</v>
      </c>
      <c r="S479" s="204">
        <v>0</v>
      </c>
      <c r="T479" s="205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06" t="s">
        <v>701</v>
      </c>
      <c r="AT479" s="206" t="s">
        <v>115</v>
      </c>
      <c r="AU479" s="206" t="s">
        <v>129</v>
      </c>
      <c r="AY479" s="17" t="s">
        <v>114</v>
      </c>
      <c r="BE479" s="207">
        <f>IF(N479="základní",J479,0)</f>
        <v>0</v>
      </c>
      <c r="BF479" s="207">
        <f>IF(N479="snížená",J479,0)</f>
        <v>0</v>
      </c>
      <c r="BG479" s="207">
        <f>IF(N479="zákl. přenesená",J479,0)</f>
        <v>0</v>
      </c>
      <c r="BH479" s="207">
        <f>IF(N479="sníž. přenesená",J479,0)</f>
        <v>0</v>
      </c>
      <c r="BI479" s="207">
        <f>IF(N479="nulová",J479,0)</f>
        <v>0</v>
      </c>
      <c r="BJ479" s="17" t="s">
        <v>77</v>
      </c>
      <c r="BK479" s="207">
        <f>ROUND(I479*H479,2)</f>
        <v>0</v>
      </c>
      <c r="BL479" s="17" t="s">
        <v>701</v>
      </c>
      <c r="BM479" s="206" t="s">
        <v>742</v>
      </c>
    </row>
    <row r="480" s="2" customFormat="1">
      <c r="A480" s="38"/>
      <c r="B480" s="39"/>
      <c r="C480" s="40"/>
      <c r="D480" s="208" t="s">
        <v>122</v>
      </c>
      <c r="E480" s="40"/>
      <c r="F480" s="209" t="s">
        <v>741</v>
      </c>
      <c r="G480" s="40"/>
      <c r="H480" s="40"/>
      <c r="I480" s="210"/>
      <c r="J480" s="40"/>
      <c r="K480" s="40"/>
      <c r="L480" s="44"/>
      <c r="M480" s="211"/>
      <c r="N480" s="212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122</v>
      </c>
      <c r="AU480" s="17" t="s">
        <v>129</v>
      </c>
    </row>
    <row r="481" s="2" customFormat="1">
      <c r="A481" s="38"/>
      <c r="B481" s="39"/>
      <c r="C481" s="40"/>
      <c r="D481" s="208" t="s">
        <v>169</v>
      </c>
      <c r="E481" s="40"/>
      <c r="F481" s="236" t="s">
        <v>743</v>
      </c>
      <c r="G481" s="40"/>
      <c r="H481" s="40"/>
      <c r="I481" s="210"/>
      <c r="J481" s="40"/>
      <c r="K481" s="40"/>
      <c r="L481" s="44"/>
      <c r="M481" s="211"/>
      <c r="N481" s="212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169</v>
      </c>
      <c r="AU481" s="17" t="s">
        <v>129</v>
      </c>
    </row>
    <row r="482" s="12" customFormat="1" ht="20.88" customHeight="1">
      <c r="A482" s="12"/>
      <c r="B482" s="181"/>
      <c r="C482" s="182"/>
      <c r="D482" s="183" t="s">
        <v>71</v>
      </c>
      <c r="E482" s="213" t="s">
        <v>744</v>
      </c>
      <c r="F482" s="213" t="s">
        <v>745</v>
      </c>
      <c r="G482" s="182"/>
      <c r="H482" s="182"/>
      <c r="I482" s="185"/>
      <c r="J482" s="214">
        <f>BK482</f>
        <v>0</v>
      </c>
      <c r="K482" s="182"/>
      <c r="L482" s="187"/>
      <c r="M482" s="188"/>
      <c r="N482" s="189"/>
      <c r="O482" s="189"/>
      <c r="P482" s="190">
        <f>SUM(P483:P489)</f>
        <v>0</v>
      </c>
      <c r="Q482" s="189"/>
      <c r="R482" s="190">
        <f>SUM(R483:R489)</f>
        <v>0</v>
      </c>
      <c r="S482" s="189"/>
      <c r="T482" s="191">
        <f>SUM(T483:T489)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192" t="s">
        <v>144</v>
      </c>
      <c r="AT482" s="193" t="s">
        <v>71</v>
      </c>
      <c r="AU482" s="193" t="s">
        <v>79</v>
      </c>
      <c r="AY482" s="192" t="s">
        <v>114</v>
      </c>
      <c r="BK482" s="194">
        <f>SUM(BK483:BK489)</f>
        <v>0</v>
      </c>
    </row>
    <row r="483" s="2" customFormat="1" ht="16.5" customHeight="1">
      <c r="A483" s="38"/>
      <c r="B483" s="39"/>
      <c r="C483" s="195" t="s">
        <v>746</v>
      </c>
      <c r="D483" s="195" t="s">
        <v>115</v>
      </c>
      <c r="E483" s="196" t="s">
        <v>747</v>
      </c>
      <c r="F483" s="197" t="s">
        <v>748</v>
      </c>
      <c r="G483" s="198" t="s">
        <v>700</v>
      </c>
      <c r="H483" s="199">
        <v>3</v>
      </c>
      <c r="I483" s="200"/>
      <c r="J483" s="201">
        <f>ROUND(I483*H483,2)</f>
        <v>0</v>
      </c>
      <c r="K483" s="197" t="s">
        <v>19</v>
      </c>
      <c r="L483" s="44"/>
      <c r="M483" s="202" t="s">
        <v>19</v>
      </c>
      <c r="N483" s="203" t="s">
        <v>43</v>
      </c>
      <c r="O483" s="84"/>
      <c r="P483" s="204">
        <f>O483*H483</f>
        <v>0</v>
      </c>
      <c r="Q483" s="204">
        <v>0</v>
      </c>
      <c r="R483" s="204">
        <f>Q483*H483</f>
        <v>0</v>
      </c>
      <c r="S483" s="204">
        <v>0</v>
      </c>
      <c r="T483" s="205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06" t="s">
        <v>701</v>
      </c>
      <c r="AT483" s="206" t="s">
        <v>115</v>
      </c>
      <c r="AU483" s="206" t="s">
        <v>129</v>
      </c>
      <c r="AY483" s="17" t="s">
        <v>114</v>
      </c>
      <c r="BE483" s="207">
        <f>IF(N483="základní",J483,0)</f>
        <v>0</v>
      </c>
      <c r="BF483" s="207">
        <f>IF(N483="snížená",J483,0)</f>
        <v>0</v>
      </c>
      <c r="BG483" s="207">
        <f>IF(N483="zákl. přenesená",J483,0)</f>
        <v>0</v>
      </c>
      <c r="BH483" s="207">
        <f>IF(N483="sníž. přenesená",J483,0)</f>
        <v>0</v>
      </c>
      <c r="BI483" s="207">
        <f>IF(N483="nulová",J483,0)</f>
        <v>0</v>
      </c>
      <c r="BJ483" s="17" t="s">
        <v>77</v>
      </c>
      <c r="BK483" s="207">
        <f>ROUND(I483*H483,2)</f>
        <v>0</v>
      </c>
      <c r="BL483" s="17" t="s">
        <v>701</v>
      </c>
      <c r="BM483" s="206" t="s">
        <v>749</v>
      </c>
    </row>
    <row r="484" s="2" customFormat="1">
      <c r="A484" s="38"/>
      <c r="B484" s="39"/>
      <c r="C484" s="40"/>
      <c r="D484" s="208" t="s">
        <v>122</v>
      </c>
      <c r="E484" s="40"/>
      <c r="F484" s="209" t="s">
        <v>750</v>
      </c>
      <c r="G484" s="40"/>
      <c r="H484" s="40"/>
      <c r="I484" s="210"/>
      <c r="J484" s="40"/>
      <c r="K484" s="40"/>
      <c r="L484" s="44"/>
      <c r="M484" s="211"/>
      <c r="N484" s="212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122</v>
      </c>
      <c r="AU484" s="17" t="s">
        <v>129</v>
      </c>
    </row>
    <row r="485" s="2" customFormat="1">
      <c r="A485" s="38"/>
      <c r="B485" s="39"/>
      <c r="C485" s="40"/>
      <c r="D485" s="208" t="s">
        <v>169</v>
      </c>
      <c r="E485" s="40"/>
      <c r="F485" s="236" t="s">
        <v>751</v>
      </c>
      <c r="G485" s="40"/>
      <c r="H485" s="40"/>
      <c r="I485" s="210"/>
      <c r="J485" s="40"/>
      <c r="K485" s="40"/>
      <c r="L485" s="44"/>
      <c r="M485" s="211"/>
      <c r="N485" s="212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169</v>
      </c>
      <c r="AU485" s="17" t="s">
        <v>129</v>
      </c>
    </row>
    <row r="486" s="13" customFormat="1">
      <c r="A486" s="13"/>
      <c r="B486" s="225"/>
      <c r="C486" s="226"/>
      <c r="D486" s="208" t="s">
        <v>142</v>
      </c>
      <c r="E486" s="227" t="s">
        <v>19</v>
      </c>
      <c r="F486" s="228" t="s">
        <v>752</v>
      </c>
      <c r="G486" s="226"/>
      <c r="H486" s="229">
        <v>1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142</v>
      </c>
      <c r="AU486" s="235" t="s">
        <v>129</v>
      </c>
      <c r="AV486" s="13" t="s">
        <v>79</v>
      </c>
      <c r="AW486" s="13" t="s">
        <v>33</v>
      </c>
      <c r="AX486" s="13" t="s">
        <v>72</v>
      </c>
      <c r="AY486" s="235" t="s">
        <v>114</v>
      </c>
    </row>
    <row r="487" s="13" customFormat="1">
      <c r="A487" s="13"/>
      <c r="B487" s="225"/>
      <c r="C487" s="226"/>
      <c r="D487" s="208" t="s">
        <v>142</v>
      </c>
      <c r="E487" s="227" t="s">
        <v>19</v>
      </c>
      <c r="F487" s="228" t="s">
        <v>753</v>
      </c>
      <c r="G487" s="226"/>
      <c r="H487" s="229">
        <v>1</v>
      </c>
      <c r="I487" s="230"/>
      <c r="J487" s="226"/>
      <c r="K487" s="226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142</v>
      </c>
      <c r="AU487" s="235" t="s">
        <v>129</v>
      </c>
      <c r="AV487" s="13" t="s">
        <v>79</v>
      </c>
      <c r="AW487" s="13" t="s">
        <v>33</v>
      </c>
      <c r="AX487" s="13" t="s">
        <v>72</v>
      </c>
      <c r="AY487" s="235" t="s">
        <v>114</v>
      </c>
    </row>
    <row r="488" s="13" customFormat="1">
      <c r="A488" s="13"/>
      <c r="B488" s="225"/>
      <c r="C488" s="226"/>
      <c r="D488" s="208" t="s">
        <v>142</v>
      </c>
      <c r="E488" s="227" t="s">
        <v>19</v>
      </c>
      <c r="F488" s="228" t="s">
        <v>754</v>
      </c>
      <c r="G488" s="226"/>
      <c r="H488" s="229">
        <v>1</v>
      </c>
      <c r="I488" s="230"/>
      <c r="J488" s="226"/>
      <c r="K488" s="226"/>
      <c r="L488" s="231"/>
      <c r="M488" s="232"/>
      <c r="N488" s="233"/>
      <c r="O488" s="233"/>
      <c r="P488" s="233"/>
      <c r="Q488" s="233"/>
      <c r="R488" s="233"/>
      <c r="S488" s="233"/>
      <c r="T488" s="23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5" t="s">
        <v>142</v>
      </c>
      <c r="AU488" s="235" t="s">
        <v>129</v>
      </c>
      <c r="AV488" s="13" t="s">
        <v>79</v>
      </c>
      <c r="AW488" s="13" t="s">
        <v>33</v>
      </c>
      <c r="AX488" s="13" t="s">
        <v>72</v>
      </c>
      <c r="AY488" s="235" t="s">
        <v>114</v>
      </c>
    </row>
    <row r="489" s="14" customFormat="1">
      <c r="A489" s="14"/>
      <c r="B489" s="237"/>
      <c r="C489" s="238"/>
      <c r="D489" s="208" t="s">
        <v>142</v>
      </c>
      <c r="E489" s="239" t="s">
        <v>19</v>
      </c>
      <c r="F489" s="240" t="s">
        <v>209</v>
      </c>
      <c r="G489" s="238"/>
      <c r="H489" s="241">
        <v>3</v>
      </c>
      <c r="I489" s="242"/>
      <c r="J489" s="238"/>
      <c r="K489" s="238"/>
      <c r="L489" s="243"/>
      <c r="M489" s="248"/>
      <c r="N489" s="249"/>
      <c r="O489" s="249"/>
      <c r="P489" s="249"/>
      <c r="Q489" s="249"/>
      <c r="R489" s="249"/>
      <c r="S489" s="249"/>
      <c r="T489" s="25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7" t="s">
        <v>142</v>
      </c>
      <c r="AU489" s="247" t="s">
        <v>129</v>
      </c>
      <c r="AV489" s="14" t="s">
        <v>120</v>
      </c>
      <c r="AW489" s="14" t="s">
        <v>33</v>
      </c>
      <c r="AX489" s="14" t="s">
        <v>77</v>
      </c>
      <c r="AY489" s="247" t="s">
        <v>114</v>
      </c>
    </row>
    <row r="490" s="2" customFormat="1" ht="6.96" customHeight="1">
      <c r="A490" s="38"/>
      <c r="B490" s="59"/>
      <c r="C490" s="60"/>
      <c r="D490" s="60"/>
      <c r="E490" s="60"/>
      <c r="F490" s="60"/>
      <c r="G490" s="60"/>
      <c r="H490" s="60"/>
      <c r="I490" s="60"/>
      <c r="J490" s="60"/>
      <c r="K490" s="60"/>
      <c r="L490" s="44"/>
      <c r="M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</row>
  </sheetData>
  <sheetProtection sheet="1" autoFilter="0" formatColumns="0" formatRows="0" objects="1" scenarios="1" spinCount="100000" saltValue="8+LzLWWax5KL/tMEijwbuLqd9eJpJ7qzgae2qwZSsWRawad7cdM461ojqhO7ffEo9WABFx6RH5n1U36fPQkjGw==" hashValue="gFzesoDlRgrwJY0F9/XZUJ6VlVI2Me+qPMzRPdVyIByjO94zepSfRTPsdNfXf2ccoVVfyVXOMRUEcqqk3LGKzw==" algorithmName="SHA-512" password="CC35"/>
  <autoFilter ref="C86:K489"/>
  <mergeCells count="6">
    <mergeCell ref="E7:H7"/>
    <mergeCell ref="E16:H16"/>
    <mergeCell ref="E25:H25"/>
    <mergeCell ref="E46:H46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3"/>
      <c r="C3" s="124"/>
      <c r="D3" s="124"/>
      <c r="E3" s="124"/>
      <c r="F3" s="124"/>
      <c r="G3" s="124"/>
      <c r="H3" s="20"/>
    </row>
    <row r="4" s="1" customFormat="1" ht="24.96" customHeight="1">
      <c r="B4" s="20"/>
      <c r="C4" s="125" t="s">
        <v>755</v>
      </c>
      <c r="H4" s="20"/>
    </row>
    <row r="5" s="1" customFormat="1" ht="12" customHeight="1">
      <c r="B5" s="20"/>
      <c r="C5" s="251" t="s">
        <v>13</v>
      </c>
      <c r="D5" s="134" t="s">
        <v>14</v>
      </c>
      <c r="E5" s="1"/>
      <c r="F5" s="1"/>
      <c r="H5" s="20"/>
    </row>
    <row r="6" s="1" customFormat="1" ht="36.96" customHeight="1">
      <c r="B6" s="20"/>
      <c r="C6" s="252" t="s">
        <v>16</v>
      </c>
      <c r="D6" s="253" t="s">
        <v>17</v>
      </c>
      <c r="E6" s="1"/>
      <c r="F6" s="1"/>
      <c r="H6" s="20"/>
    </row>
    <row r="7" s="1" customFormat="1" ht="24.75" customHeight="1">
      <c r="B7" s="20"/>
      <c r="C7" s="127" t="s">
        <v>23</v>
      </c>
      <c r="D7" s="131" t="str">
        <f>'Rekapitulace stavby'!AN8</f>
        <v>9. 4. 2021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0"/>
      <c r="B9" s="254"/>
      <c r="C9" s="255" t="s">
        <v>53</v>
      </c>
      <c r="D9" s="256" t="s">
        <v>54</v>
      </c>
      <c r="E9" s="256" t="s">
        <v>101</v>
      </c>
      <c r="F9" s="257" t="s">
        <v>756</v>
      </c>
      <c r="G9" s="170"/>
      <c r="H9" s="254"/>
    </row>
    <row r="10" s="2" customFormat="1" ht="26.4" customHeight="1">
      <c r="A10" s="38"/>
      <c r="B10" s="44"/>
      <c r="C10" s="258" t="s">
        <v>14</v>
      </c>
      <c r="D10" s="258" t="s">
        <v>17</v>
      </c>
      <c r="E10" s="38"/>
      <c r="F10" s="38"/>
      <c r="G10" s="38"/>
      <c r="H10" s="44"/>
    </row>
    <row r="11" s="2" customFormat="1" ht="16.8" customHeight="1">
      <c r="A11" s="38"/>
      <c r="B11" s="44"/>
      <c r="C11" s="259" t="s">
        <v>757</v>
      </c>
      <c r="D11" s="260" t="s">
        <v>758</v>
      </c>
      <c r="E11" s="261" t="s">
        <v>19</v>
      </c>
      <c r="F11" s="262">
        <v>1052</v>
      </c>
      <c r="G11" s="38"/>
      <c r="H11" s="44"/>
    </row>
    <row r="12" s="2" customFormat="1" ht="16.8" customHeight="1">
      <c r="A12" s="38"/>
      <c r="B12" s="44"/>
      <c r="C12" s="263" t="s">
        <v>19</v>
      </c>
      <c r="D12" s="263" t="s">
        <v>759</v>
      </c>
      <c r="E12" s="17" t="s">
        <v>19</v>
      </c>
      <c r="F12" s="264">
        <v>485</v>
      </c>
      <c r="G12" s="38"/>
      <c r="H12" s="44"/>
    </row>
    <row r="13" s="2" customFormat="1" ht="16.8" customHeight="1">
      <c r="A13" s="38"/>
      <c r="B13" s="44"/>
      <c r="C13" s="263" t="s">
        <v>19</v>
      </c>
      <c r="D13" s="263" t="s">
        <v>760</v>
      </c>
      <c r="E13" s="17" t="s">
        <v>19</v>
      </c>
      <c r="F13" s="264">
        <v>567</v>
      </c>
      <c r="G13" s="38"/>
      <c r="H13" s="44"/>
    </row>
    <row r="14" s="2" customFormat="1" ht="16.8" customHeight="1">
      <c r="A14" s="38"/>
      <c r="B14" s="44"/>
      <c r="C14" s="263" t="s">
        <v>19</v>
      </c>
      <c r="D14" s="263" t="s">
        <v>209</v>
      </c>
      <c r="E14" s="17" t="s">
        <v>19</v>
      </c>
      <c r="F14" s="264">
        <v>1052</v>
      </c>
      <c r="G14" s="38"/>
      <c r="H14" s="44"/>
    </row>
    <row r="15" s="2" customFormat="1" ht="7.44" customHeight="1">
      <c r="A15" s="38"/>
      <c r="B15" s="150"/>
      <c r="C15" s="151"/>
      <c r="D15" s="151"/>
      <c r="E15" s="151"/>
      <c r="F15" s="151"/>
      <c r="G15" s="151"/>
      <c r="H15" s="44"/>
    </row>
    <row r="16" s="2" customFormat="1">
      <c r="A16" s="38"/>
      <c r="B16" s="38"/>
      <c r="C16" s="38"/>
      <c r="D16" s="38"/>
      <c r="E16" s="38"/>
      <c r="F16" s="38"/>
      <c r="G16" s="38"/>
      <c r="H16" s="38"/>
    </row>
  </sheetData>
  <sheetProtection sheet="1" formatColumns="0" formatRows="0" objects="1" scenarios="1" spinCount="100000" saltValue="6oLNSvN7mk8lr6qxWwc6MOmcefaCgFYQNZaPdCIv1z5bpC08dzlAh+BniUjONfFB6LlAjbs/zg1twpsblGi41Q==" hashValue="IJYvcvtV307gZfgqQMhEC3DIxcz9m2JG5tGc4ktbo565EWb6MMbS6E6J7lyU5ZyeT7bo7Q3jgBS4IvyU8PIn6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761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762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763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764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765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766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767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768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769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770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771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76</v>
      </c>
      <c r="F18" s="276" t="s">
        <v>772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773</v>
      </c>
      <c r="F19" s="276" t="s">
        <v>774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775</v>
      </c>
      <c r="F20" s="276" t="s">
        <v>776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777</v>
      </c>
      <c r="F21" s="276" t="s">
        <v>778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779</v>
      </c>
      <c r="F22" s="276" t="s">
        <v>780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781</v>
      </c>
      <c r="F23" s="276" t="s">
        <v>782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783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784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785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786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787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788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789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790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791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100</v>
      </c>
      <c r="F36" s="276"/>
      <c r="G36" s="276" t="s">
        <v>792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793</v>
      </c>
      <c r="F37" s="276"/>
      <c r="G37" s="276" t="s">
        <v>794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53</v>
      </c>
      <c r="F38" s="276"/>
      <c r="G38" s="276" t="s">
        <v>795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54</v>
      </c>
      <c r="F39" s="276"/>
      <c r="G39" s="276" t="s">
        <v>796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101</v>
      </c>
      <c r="F40" s="276"/>
      <c r="G40" s="276" t="s">
        <v>797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102</v>
      </c>
      <c r="F41" s="276"/>
      <c r="G41" s="276" t="s">
        <v>798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799</v>
      </c>
      <c r="F42" s="276"/>
      <c r="G42" s="276" t="s">
        <v>800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801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802</v>
      </c>
      <c r="F44" s="276"/>
      <c r="G44" s="276" t="s">
        <v>803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104</v>
      </c>
      <c r="F45" s="276"/>
      <c r="G45" s="276" t="s">
        <v>804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805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806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807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808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809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810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811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812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813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814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815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816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817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818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819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820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821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822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823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824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825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826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827</v>
      </c>
      <c r="D76" s="294"/>
      <c r="E76" s="294"/>
      <c r="F76" s="294" t="s">
        <v>828</v>
      </c>
      <c r="G76" s="295"/>
      <c r="H76" s="294" t="s">
        <v>54</v>
      </c>
      <c r="I76" s="294" t="s">
        <v>57</v>
      </c>
      <c r="J76" s="294" t="s">
        <v>829</v>
      </c>
      <c r="K76" s="293"/>
    </row>
    <row r="77" s="1" customFormat="1" ht="17.25" customHeight="1">
      <c r="B77" s="291"/>
      <c r="C77" s="296" t="s">
        <v>830</v>
      </c>
      <c r="D77" s="296"/>
      <c r="E77" s="296"/>
      <c r="F77" s="297" t="s">
        <v>831</v>
      </c>
      <c r="G77" s="298"/>
      <c r="H77" s="296"/>
      <c r="I77" s="296"/>
      <c r="J77" s="296" t="s">
        <v>832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53</v>
      </c>
      <c r="D79" s="301"/>
      <c r="E79" s="301"/>
      <c r="F79" s="302" t="s">
        <v>833</v>
      </c>
      <c r="G79" s="303"/>
      <c r="H79" s="279" t="s">
        <v>834</v>
      </c>
      <c r="I79" s="279" t="s">
        <v>835</v>
      </c>
      <c r="J79" s="279">
        <v>20</v>
      </c>
      <c r="K79" s="293"/>
    </row>
    <row r="80" s="1" customFormat="1" ht="15" customHeight="1">
      <c r="B80" s="291"/>
      <c r="C80" s="279" t="s">
        <v>836</v>
      </c>
      <c r="D80" s="279"/>
      <c r="E80" s="279"/>
      <c r="F80" s="302" t="s">
        <v>833</v>
      </c>
      <c r="G80" s="303"/>
      <c r="H80" s="279" t="s">
        <v>837</v>
      </c>
      <c r="I80" s="279" t="s">
        <v>835</v>
      </c>
      <c r="J80" s="279">
        <v>120</v>
      </c>
      <c r="K80" s="293"/>
    </row>
    <row r="81" s="1" customFormat="1" ht="15" customHeight="1">
      <c r="B81" s="304"/>
      <c r="C81" s="279" t="s">
        <v>838</v>
      </c>
      <c r="D81" s="279"/>
      <c r="E81" s="279"/>
      <c r="F81" s="302" t="s">
        <v>839</v>
      </c>
      <c r="G81" s="303"/>
      <c r="H81" s="279" t="s">
        <v>840</v>
      </c>
      <c r="I81" s="279" t="s">
        <v>835</v>
      </c>
      <c r="J81" s="279">
        <v>50</v>
      </c>
      <c r="K81" s="293"/>
    </row>
    <row r="82" s="1" customFormat="1" ht="15" customHeight="1">
      <c r="B82" s="304"/>
      <c r="C82" s="279" t="s">
        <v>841</v>
      </c>
      <c r="D82" s="279"/>
      <c r="E82" s="279"/>
      <c r="F82" s="302" t="s">
        <v>833</v>
      </c>
      <c r="G82" s="303"/>
      <c r="H82" s="279" t="s">
        <v>842</v>
      </c>
      <c r="I82" s="279" t="s">
        <v>843</v>
      </c>
      <c r="J82" s="279"/>
      <c r="K82" s="293"/>
    </row>
    <row r="83" s="1" customFormat="1" ht="15" customHeight="1">
      <c r="B83" s="304"/>
      <c r="C83" s="305" t="s">
        <v>844</v>
      </c>
      <c r="D83" s="305"/>
      <c r="E83" s="305"/>
      <c r="F83" s="306" t="s">
        <v>839</v>
      </c>
      <c r="G83" s="305"/>
      <c r="H83" s="305" t="s">
        <v>845</v>
      </c>
      <c r="I83" s="305" t="s">
        <v>835</v>
      </c>
      <c r="J83" s="305">
        <v>15</v>
      </c>
      <c r="K83" s="293"/>
    </row>
    <row r="84" s="1" customFormat="1" ht="15" customHeight="1">
      <c r="B84" s="304"/>
      <c r="C84" s="305" t="s">
        <v>846</v>
      </c>
      <c r="D84" s="305"/>
      <c r="E84" s="305"/>
      <c r="F84" s="306" t="s">
        <v>839</v>
      </c>
      <c r="G84" s="305"/>
      <c r="H84" s="305" t="s">
        <v>847</v>
      </c>
      <c r="I84" s="305" t="s">
        <v>835</v>
      </c>
      <c r="J84" s="305">
        <v>15</v>
      </c>
      <c r="K84" s="293"/>
    </row>
    <row r="85" s="1" customFormat="1" ht="15" customHeight="1">
      <c r="B85" s="304"/>
      <c r="C85" s="305" t="s">
        <v>848</v>
      </c>
      <c r="D85" s="305"/>
      <c r="E85" s="305"/>
      <c r="F85" s="306" t="s">
        <v>839</v>
      </c>
      <c r="G85" s="305"/>
      <c r="H85" s="305" t="s">
        <v>849</v>
      </c>
      <c r="I85" s="305" t="s">
        <v>835</v>
      </c>
      <c r="J85" s="305">
        <v>20</v>
      </c>
      <c r="K85" s="293"/>
    </row>
    <row r="86" s="1" customFormat="1" ht="15" customHeight="1">
      <c r="B86" s="304"/>
      <c r="C86" s="305" t="s">
        <v>850</v>
      </c>
      <c r="D86" s="305"/>
      <c r="E86" s="305"/>
      <c r="F86" s="306" t="s">
        <v>839</v>
      </c>
      <c r="G86" s="305"/>
      <c r="H86" s="305" t="s">
        <v>851</v>
      </c>
      <c r="I86" s="305" t="s">
        <v>835</v>
      </c>
      <c r="J86" s="305">
        <v>20</v>
      </c>
      <c r="K86" s="293"/>
    </row>
    <row r="87" s="1" customFormat="1" ht="15" customHeight="1">
      <c r="B87" s="304"/>
      <c r="C87" s="279" t="s">
        <v>852</v>
      </c>
      <c r="D87" s="279"/>
      <c r="E87" s="279"/>
      <c r="F87" s="302" t="s">
        <v>839</v>
      </c>
      <c r="G87" s="303"/>
      <c r="H87" s="279" t="s">
        <v>853</v>
      </c>
      <c r="I87" s="279" t="s">
        <v>835</v>
      </c>
      <c r="J87" s="279">
        <v>50</v>
      </c>
      <c r="K87" s="293"/>
    </row>
    <row r="88" s="1" customFormat="1" ht="15" customHeight="1">
      <c r="B88" s="304"/>
      <c r="C88" s="279" t="s">
        <v>854</v>
      </c>
      <c r="D88" s="279"/>
      <c r="E88" s="279"/>
      <c r="F88" s="302" t="s">
        <v>839</v>
      </c>
      <c r="G88" s="303"/>
      <c r="H88" s="279" t="s">
        <v>855</v>
      </c>
      <c r="I88" s="279" t="s">
        <v>835</v>
      </c>
      <c r="J88" s="279">
        <v>20</v>
      </c>
      <c r="K88" s="293"/>
    </row>
    <row r="89" s="1" customFormat="1" ht="15" customHeight="1">
      <c r="B89" s="304"/>
      <c r="C89" s="279" t="s">
        <v>856</v>
      </c>
      <c r="D89" s="279"/>
      <c r="E89" s="279"/>
      <c r="F89" s="302" t="s">
        <v>839</v>
      </c>
      <c r="G89" s="303"/>
      <c r="H89" s="279" t="s">
        <v>857</v>
      </c>
      <c r="I89" s="279" t="s">
        <v>835</v>
      </c>
      <c r="J89" s="279">
        <v>20</v>
      </c>
      <c r="K89" s="293"/>
    </row>
    <row r="90" s="1" customFormat="1" ht="15" customHeight="1">
      <c r="B90" s="304"/>
      <c r="C90" s="279" t="s">
        <v>858</v>
      </c>
      <c r="D90" s="279"/>
      <c r="E90" s="279"/>
      <c r="F90" s="302" t="s">
        <v>839</v>
      </c>
      <c r="G90" s="303"/>
      <c r="H90" s="279" t="s">
        <v>859</v>
      </c>
      <c r="I90" s="279" t="s">
        <v>835</v>
      </c>
      <c r="J90" s="279">
        <v>50</v>
      </c>
      <c r="K90" s="293"/>
    </row>
    <row r="91" s="1" customFormat="1" ht="15" customHeight="1">
      <c r="B91" s="304"/>
      <c r="C91" s="279" t="s">
        <v>860</v>
      </c>
      <c r="D91" s="279"/>
      <c r="E91" s="279"/>
      <c r="F91" s="302" t="s">
        <v>839</v>
      </c>
      <c r="G91" s="303"/>
      <c r="H91" s="279" t="s">
        <v>860</v>
      </c>
      <c r="I91" s="279" t="s">
        <v>835</v>
      </c>
      <c r="J91" s="279">
        <v>50</v>
      </c>
      <c r="K91" s="293"/>
    </row>
    <row r="92" s="1" customFormat="1" ht="15" customHeight="1">
      <c r="B92" s="304"/>
      <c r="C92" s="279" t="s">
        <v>861</v>
      </c>
      <c r="D92" s="279"/>
      <c r="E92" s="279"/>
      <c r="F92" s="302" t="s">
        <v>839</v>
      </c>
      <c r="G92" s="303"/>
      <c r="H92" s="279" t="s">
        <v>862</v>
      </c>
      <c r="I92" s="279" t="s">
        <v>835</v>
      </c>
      <c r="J92" s="279">
        <v>255</v>
      </c>
      <c r="K92" s="293"/>
    </row>
    <row r="93" s="1" customFormat="1" ht="15" customHeight="1">
      <c r="B93" s="304"/>
      <c r="C93" s="279" t="s">
        <v>863</v>
      </c>
      <c r="D93" s="279"/>
      <c r="E93" s="279"/>
      <c r="F93" s="302" t="s">
        <v>833</v>
      </c>
      <c r="G93" s="303"/>
      <c r="H93" s="279" t="s">
        <v>864</v>
      </c>
      <c r="I93" s="279" t="s">
        <v>865</v>
      </c>
      <c r="J93" s="279"/>
      <c r="K93" s="293"/>
    </row>
    <row r="94" s="1" customFormat="1" ht="15" customHeight="1">
      <c r="B94" s="304"/>
      <c r="C94" s="279" t="s">
        <v>866</v>
      </c>
      <c r="D94" s="279"/>
      <c r="E94" s="279"/>
      <c r="F94" s="302" t="s">
        <v>833</v>
      </c>
      <c r="G94" s="303"/>
      <c r="H94" s="279" t="s">
        <v>867</v>
      </c>
      <c r="I94" s="279" t="s">
        <v>868</v>
      </c>
      <c r="J94" s="279"/>
      <c r="K94" s="293"/>
    </row>
    <row r="95" s="1" customFormat="1" ht="15" customHeight="1">
      <c r="B95" s="304"/>
      <c r="C95" s="279" t="s">
        <v>869</v>
      </c>
      <c r="D95" s="279"/>
      <c r="E95" s="279"/>
      <c r="F95" s="302" t="s">
        <v>833</v>
      </c>
      <c r="G95" s="303"/>
      <c r="H95" s="279" t="s">
        <v>869</v>
      </c>
      <c r="I95" s="279" t="s">
        <v>868</v>
      </c>
      <c r="J95" s="279"/>
      <c r="K95" s="293"/>
    </row>
    <row r="96" s="1" customFormat="1" ht="15" customHeight="1">
      <c r="B96" s="304"/>
      <c r="C96" s="279" t="s">
        <v>38</v>
      </c>
      <c r="D96" s="279"/>
      <c r="E96" s="279"/>
      <c r="F96" s="302" t="s">
        <v>833</v>
      </c>
      <c r="G96" s="303"/>
      <c r="H96" s="279" t="s">
        <v>870</v>
      </c>
      <c r="I96" s="279" t="s">
        <v>868</v>
      </c>
      <c r="J96" s="279"/>
      <c r="K96" s="293"/>
    </row>
    <row r="97" s="1" customFormat="1" ht="15" customHeight="1">
      <c r="B97" s="304"/>
      <c r="C97" s="279" t="s">
        <v>48</v>
      </c>
      <c r="D97" s="279"/>
      <c r="E97" s="279"/>
      <c r="F97" s="302" t="s">
        <v>833</v>
      </c>
      <c r="G97" s="303"/>
      <c r="H97" s="279" t="s">
        <v>871</v>
      </c>
      <c r="I97" s="279" t="s">
        <v>868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872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827</v>
      </c>
      <c r="D103" s="294"/>
      <c r="E103" s="294"/>
      <c r="F103" s="294" t="s">
        <v>828</v>
      </c>
      <c r="G103" s="295"/>
      <c r="H103" s="294" t="s">
        <v>54</v>
      </c>
      <c r="I103" s="294" t="s">
        <v>57</v>
      </c>
      <c r="J103" s="294" t="s">
        <v>829</v>
      </c>
      <c r="K103" s="293"/>
    </row>
    <row r="104" s="1" customFormat="1" ht="17.25" customHeight="1">
      <c r="B104" s="291"/>
      <c r="C104" s="296" t="s">
        <v>830</v>
      </c>
      <c r="D104" s="296"/>
      <c r="E104" s="296"/>
      <c r="F104" s="297" t="s">
        <v>831</v>
      </c>
      <c r="G104" s="298"/>
      <c r="H104" s="296"/>
      <c r="I104" s="296"/>
      <c r="J104" s="296" t="s">
        <v>832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53</v>
      </c>
      <c r="D106" s="301"/>
      <c r="E106" s="301"/>
      <c r="F106" s="302" t="s">
        <v>833</v>
      </c>
      <c r="G106" s="279"/>
      <c r="H106" s="279" t="s">
        <v>873</v>
      </c>
      <c r="I106" s="279" t="s">
        <v>835</v>
      </c>
      <c r="J106" s="279">
        <v>20</v>
      </c>
      <c r="K106" s="293"/>
    </row>
    <row r="107" s="1" customFormat="1" ht="15" customHeight="1">
      <c r="B107" s="291"/>
      <c r="C107" s="279" t="s">
        <v>836</v>
      </c>
      <c r="D107" s="279"/>
      <c r="E107" s="279"/>
      <c r="F107" s="302" t="s">
        <v>833</v>
      </c>
      <c r="G107" s="279"/>
      <c r="H107" s="279" t="s">
        <v>873</v>
      </c>
      <c r="I107" s="279" t="s">
        <v>835</v>
      </c>
      <c r="J107" s="279">
        <v>120</v>
      </c>
      <c r="K107" s="293"/>
    </row>
    <row r="108" s="1" customFormat="1" ht="15" customHeight="1">
      <c r="B108" s="304"/>
      <c r="C108" s="279" t="s">
        <v>838</v>
      </c>
      <c r="D108" s="279"/>
      <c r="E108" s="279"/>
      <c r="F108" s="302" t="s">
        <v>839</v>
      </c>
      <c r="G108" s="279"/>
      <c r="H108" s="279" t="s">
        <v>873</v>
      </c>
      <c r="I108" s="279" t="s">
        <v>835</v>
      </c>
      <c r="J108" s="279">
        <v>50</v>
      </c>
      <c r="K108" s="293"/>
    </row>
    <row r="109" s="1" customFormat="1" ht="15" customHeight="1">
      <c r="B109" s="304"/>
      <c r="C109" s="279" t="s">
        <v>841</v>
      </c>
      <c r="D109" s="279"/>
      <c r="E109" s="279"/>
      <c r="F109" s="302" t="s">
        <v>833</v>
      </c>
      <c r="G109" s="279"/>
      <c r="H109" s="279" t="s">
        <v>873</v>
      </c>
      <c r="I109" s="279" t="s">
        <v>843</v>
      </c>
      <c r="J109" s="279"/>
      <c r="K109" s="293"/>
    </row>
    <row r="110" s="1" customFormat="1" ht="15" customHeight="1">
      <c r="B110" s="304"/>
      <c r="C110" s="279" t="s">
        <v>852</v>
      </c>
      <c r="D110" s="279"/>
      <c r="E110" s="279"/>
      <c r="F110" s="302" t="s">
        <v>839</v>
      </c>
      <c r="G110" s="279"/>
      <c r="H110" s="279" t="s">
        <v>873</v>
      </c>
      <c r="I110" s="279" t="s">
        <v>835</v>
      </c>
      <c r="J110" s="279">
        <v>50</v>
      </c>
      <c r="K110" s="293"/>
    </row>
    <row r="111" s="1" customFormat="1" ht="15" customHeight="1">
      <c r="B111" s="304"/>
      <c r="C111" s="279" t="s">
        <v>860</v>
      </c>
      <c r="D111" s="279"/>
      <c r="E111" s="279"/>
      <c r="F111" s="302" t="s">
        <v>839</v>
      </c>
      <c r="G111" s="279"/>
      <c r="H111" s="279" t="s">
        <v>873</v>
      </c>
      <c r="I111" s="279" t="s">
        <v>835</v>
      </c>
      <c r="J111" s="279">
        <v>50</v>
      </c>
      <c r="K111" s="293"/>
    </row>
    <row r="112" s="1" customFormat="1" ht="15" customHeight="1">
      <c r="B112" s="304"/>
      <c r="C112" s="279" t="s">
        <v>858</v>
      </c>
      <c r="D112" s="279"/>
      <c r="E112" s="279"/>
      <c r="F112" s="302" t="s">
        <v>839</v>
      </c>
      <c r="G112" s="279"/>
      <c r="H112" s="279" t="s">
        <v>873</v>
      </c>
      <c r="I112" s="279" t="s">
        <v>835</v>
      </c>
      <c r="J112" s="279">
        <v>50</v>
      </c>
      <c r="K112" s="293"/>
    </row>
    <row r="113" s="1" customFormat="1" ht="15" customHeight="1">
      <c r="B113" s="304"/>
      <c r="C113" s="279" t="s">
        <v>53</v>
      </c>
      <c r="D113" s="279"/>
      <c r="E113" s="279"/>
      <c r="F113" s="302" t="s">
        <v>833</v>
      </c>
      <c r="G113" s="279"/>
      <c r="H113" s="279" t="s">
        <v>874</v>
      </c>
      <c r="I113" s="279" t="s">
        <v>835</v>
      </c>
      <c r="J113" s="279">
        <v>20</v>
      </c>
      <c r="K113" s="293"/>
    </row>
    <row r="114" s="1" customFormat="1" ht="15" customHeight="1">
      <c r="B114" s="304"/>
      <c r="C114" s="279" t="s">
        <v>875</v>
      </c>
      <c r="D114" s="279"/>
      <c r="E114" s="279"/>
      <c r="F114" s="302" t="s">
        <v>833</v>
      </c>
      <c r="G114" s="279"/>
      <c r="H114" s="279" t="s">
        <v>876</v>
      </c>
      <c r="I114" s="279" t="s">
        <v>835</v>
      </c>
      <c r="J114" s="279">
        <v>120</v>
      </c>
      <c r="K114" s="293"/>
    </row>
    <row r="115" s="1" customFormat="1" ht="15" customHeight="1">
      <c r="B115" s="304"/>
      <c r="C115" s="279" t="s">
        <v>38</v>
      </c>
      <c r="D115" s="279"/>
      <c r="E115" s="279"/>
      <c r="F115" s="302" t="s">
        <v>833</v>
      </c>
      <c r="G115" s="279"/>
      <c r="H115" s="279" t="s">
        <v>877</v>
      </c>
      <c r="I115" s="279" t="s">
        <v>868</v>
      </c>
      <c r="J115" s="279"/>
      <c r="K115" s="293"/>
    </row>
    <row r="116" s="1" customFormat="1" ht="15" customHeight="1">
      <c r="B116" s="304"/>
      <c r="C116" s="279" t="s">
        <v>48</v>
      </c>
      <c r="D116" s="279"/>
      <c r="E116" s="279"/>
      <c r="F116" s="302" t="s">
        <v>833</v>
      </c>
      <c r="G116" s="279"/>
      <c r="H116" s="279" t="s">
        <v>878</v>
      </c>
      <c r="I116" s="279" t="s">
        <v>868</v>
      </c>
      <c r="J116" s="279"/>
      <c r="K116" s="293"/>
    </row>
    <row r="117" s="1" customFormat="1" ht="15" customHeight="1">
      <c r="B117" s="304"/>
      <c r="C117" s="279" t="s">
        <v>57</v>
      </c>
      <c r="D117" s="279"/>
      <c r="E117" s="279"/>
      <c r="F117" s="302" t="s">
        <v>833</v>
      </c>
      <c r="G117" s="279"/>
      <c r="H117" s="279" t="s">
        <v>879</v>
      </c>
      <c r="I117" s="279" t="s">
        <v>880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881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827</v>
      </c>
      <c r="D123" s="294"/>
      <c r="E123" s="294"/>
      <c r="F123" s="294" t="s">
        <v>828</v>
      </c>
      <c r="G123" s="295"/>
      <c r="H123" s="294" t="s">
        <v>54</v>
      </c>
      <c r="I123" s="294" t="s">
        <v>57</v>
      </c>
      <c r="J123" s="294" t="s">
        <v>829</v>
      </c>
      <c r="K123" s="323"/>
    </row>
    <row r="124" s="1" customFormat="1" ht="17.25" customHeight="1">
      <c r="B124" s="322"/>
      <c r="C124" s="296" t="s">
        <v>830</v>
      </c>
      <c r="D124" s="296"/>
      <c r="E124" s="296"/>
      <c r="F124" s="297" t="s">
        <v>831</v>
      </c>
      <c r="G124" s="298"/>
      <c r="H124" s="296"/>
      <c r="I124" s="296"/>
      <c r="J124" s="296" t="s">
        <v>832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836</v>
      </c>
      <c r="D126" s="301"/>
      <c r="E126" s="301"/>
      <c r="F126" s="302" t="s">
        <v>833</v>
      </c>
      <c r="G126" s="279"/>
      <c r="H126" s="279" t="s">
        <v>873</v>
      </c>
      <c r="I126" s="279" t="s">
        <v>835</v>
      </c>
      <c r="J126" s="279">
        <v>120</v>
      </c>
      <c r="K126" s="327"/>
    </row>
    <row r="127" s="1" customFormat="1" ht="15" customHeight="1">
      <c r="B127" s="324"/>
      <c r="C127" s="279" t="s">
        <v>882</v>
      </c>
      <c r="D127" s="279"/>
      <c r="E127" s="279"/>
      <c r="F127" s="302" t="s">
        <v>833</v>
      </c>
      <c r="G127" s="279"/>
      <c r="H127" s="279" t="s">
        <v>883</v>
      </c>
      <c r="I127" s="279" t="s">
        <v>835</v>
      </c>
      <c r="J127" s="279" t="s">
        <v>884</v>
      </c>
      <c r="K127" s="327"/>
    </row>
    <row r="128" s="1" customFormat="1" ht="15" customHeight="1">
      <c r="B128" s="324"/>
      <c r="C128" s="279" t="s">
        <v>781</v>
      </c>
      <c r="D128" s="279"/>
      <c r="E128" s="279"/>
      <c r="F128" s="302" t="s">
        <v>833</v>
      </c>
      <c r="G128" s="279"/>
      <c r="H128" s="279" t="s">
        <v>885</v>
      </c>
      <c r="I128" s="279" t="s">
        <v>835</v>
      </c>
      <c r="J128" s="279" t="s">
        <v>884</v>
      </c>
      <c r="K128" s="327"/>
    </row>
    <row r="129" s="1" customFormat="1" ht="15" customHeight="1">
      <c r="B129" s="324"/>
      <c r="C129" s="279" t="s">
        <v>844</v>
      </c>
      <c r="D129" s="279"/>
      <c r="E129" s="279"/>
      <c r="F129" s="302" t="s">
        <v>839</v>
      </c>
      <c r="G129" s="279"/>
      <c r="H129" s="279" t="s">
        <v>845</v>
      </c>
      <c r="I129" s="279" t="s">
        <v>835</v>
      </c>
      <c r="J129" s="279">
        <v>15</v>
      </c>
      <c r="K129" s="327"/>
    </row>
    <row r="130" s="1" customFormat="1" ht="15" customHeight="1">
      <c r="B130" s="324"/>
      <c r="C130" s="305" t="s">
        <v>846</v>
      </c>
      <c r="D130" s="305"/>
      <c r="E130" s="305"/>
      <c r="F130" s="306" t="s">
        <v>839</v>
      </c>
      <c r="G130" s="305"/>
      <c r="H130" s="305" t="s">
        <v>847</v>
      </c>
      <c r="I130" s="305" t="s">
        <v>835</v>
      </c>
      <c r="J130" s="305">
        <v>15</v>
      </c>
      <c r="K130" s="327"/>
    </row>
    <row r="131" s="1" customFormat="1" ht="15" customHeight="1">
      <c r="B131" s="324"/>
      <c r="C131" s="305" t="s">
        <v>848</v>
      </c>
      <c r="D131" s="305"/>
      <c r="E131" s="305"/>
      <c r="F131" s="306" t="s">
        <v>839</v>
      </c>
      <c r="G131" s="305"/>
      <c r="H131" s="305" t="s">
        <v>849</v>
      </c>
      <c r="I131" s="305" t="s">
        <v>835</v>
      </c>
      <c r="J131" s="305">
        <v>20</v>
      </c>
      <c r="K131" s="327"/>
    </row>
    <row r="132" s="1" customFormat="1" ht="15" customHeight="1">
      <c r="B132" s="324"/>
      <c r="C132" s="305" t="s">
        <v>850</v>
      </c>
      <c r="D132" s="305"/>
      <c r="E132" s="305"/>
      <c r="F132" s="306" t="s">
        <v>839</v>
      </c>
      <c r="G132" s="305"/>
      <c r="H132" s="305" t="s">
        <v>851</v>
      </c>
      <c r="I132" s="305" t="s">
        <v>835</v>
      </c>
      <c r="J132" s="305">
        <v>20</v>
      </c>
      <c r="K132" s="327"/>
    </row>
    <row r="133" s="1" customFormat="1" ht="15" customHeight="1">
      <c r="B133" s="324"/>
      <c r="C133" s="279" t="s">
        <v>838</v>
      </c>
      <c r="D133" s="279"/>
      <c r="E133" s="279"/>
      <c r="F133" s="302" t="s">
        <v>839</v>
      </c>
      <c r="G133" s="279"/>
      <c r="H133" s="279" t="s">
        <v>873</v>
      </c>
      <c r="I133" s="279" t="s">
        <v>835</v>
      </c>
      <c r="J133" s="279">
        <v>50</v>
      </c>
      <c r="K133" s="327"/>
    </row>
    <row r="134" s="1" customFormat="1" ht="15" customHeight="1">
      <c r="B134" s="324"/>
      <c r="C134" s="279" t="s">
        <v>852</v>
      </c>
      <c r="D134" s="279"/>
      <c r="E134" s="279"/>
      <c r="F134" s="302" t="s">
        <v>839</v>
      </c>
      <c r="G134" s="279"/>
      <c r="H134" s="279" t="s">
        <v>873</v>
      </c>
      <c r="I134" s="279" t="s">
        <v>835</v>
      </c>
      <c r="J134" s="279">
        <v>50</v>
      </c>
      <c r="K134" s="327"/>
    </row>
    <row r="135" s="1" customFormat="1" ht="15" customHeight="1">
      <c r="B135" s="324"/>
      <c r="C135" s="279" t="s">
        <v>858</v>
      </c>
      <c r="D135" s="279"/>
      <c r="E135" s="279"/>
      <c r="F135" s="302" t="s">
        <v>839</v>
      </c>
      <c r="G135" s="279"/>
      <c r="H135" s="279" t="s">
        <v>873</v>
      </c>
      <c r="I135" s="279" t="s">
        <v>835</v>
      </c>
      <c r="J135" s="279">
        <v>50</v>
      </c>
      <c r="K135" s="327"/>
    </row>
    <row r="136" s="1" customFormat="1" ht="15" customHeight="1">
      <c r="B136" s="324"/>
      <c r="C136" s="279" t="s">
        <v>860</v>
      </c>
      <c r="D136" s="279"/>
      <c r="E136" s="279"/>
      <c r="F136" s="302" t="s">
        <v>839</v>
      </c>
      <c r="G136" s="279"/>
      <c r="H136" s="279" t="s">
        <v>873</v>
      </c>
      <c r="I136" s="279" t="s">
        <v>835</v>
      </c>
      <c r="J136" s="279">
        <v>50</v>
      </c>
      <c r="K136" s="327"/>
    </row>
    <row r="137" s="1" customFormat="1" ht="15" customHeight="1">
      <c r="B137" s="324"/>
      <c r="C137" s="279" t="s">
        <v>861</v>
      </c>
      <c r="D137" s="279"/>
      <c r="E137" s="279"/>
      <c r="F137" s="302" t="s">
        <v>839</v>
      </c>
      <c r="G137" s="279"/>
      <c r="H137" s="279" t="s">
        <v>886</v>
      </c>
      <c r="I137" s="279" t="s">
        <v>835</v>
      </c>
      <c r="J137" s="279">
        <v>255</v>
      </c>
      <c r="K137" s="327"/>
    </row>
    <row r="138" s="1" customFormat="1" ht="15" customHeight="1">
      <c r="B138" s="324"/>
      <c r="C138" s="279" t="s">
        <v>863</v>
      </c>
      <c r="D138" s="279"/>
      <c r="E138" s="279"/>
      <c r="F138" s="302" t="s">
        <v>833</v>
      </c>
      <c r="G138" s="279"/>
      <c r="H138" s="279" t="s">
        <v>887</v>
      </c>
      <c r="I138" s="279" t="s">
        <v>865</v>
      </c>
      <c r="J138" s="279"/>
      <c r="K138" s="327"/>
    </row>
    <row r="139" s="1" customFormat="1" ht="15" customHeight="1">
      <c r="B139" s="324"/>
      <c r="C139" s="279" t="s">
        <v>866</v>
      </c>
      <c r="D139" s="279"/>
      <c r="E139" s="279"/>
      <c r="F139" s="302" t="s">
        <v>833</v>
      </c>
      <c r="G139" s="279"/>
      <c r="H139" s="279" t="s">
        <v>888</v>
      </c>
      <c r="I139" s="279" t="s">
        <v>868</v>
      </c>
      <c r="J139" s="279"/>
      <c r="K139" s="327"/>
    </row>
    <row r="140" s="1" customFormat="1" ht="15" customHeight="1">
      <c r="B140" s="324"/>
      <c r="C140" s="279" t="s">
        <v>869</v>
      </c>
      <c r="D140" s="279"/>
      <c r="E140" s="279"/>
      <c r="F140" s="302" t="s">
        <v>833</v>
      </c>
      <c r="G140" s="279"/>
      <c r="H140" s="279" t="s">
        <v>869</v>
      </c>
      <c r="I140" s="279" t="s">
        <v>868</v>
      </c>
      <c r="J140" s="279"/>
      <c r="K140" s="327"/>
    </row>
    <row r="141" s="1" customFormat="1" ht="15" customHeight="1">
      <c r="B141" s="324"/>
      <c r="C141" s="279" t="s">
        <v>38</v>
      </c>
      <c r="D141" s="279"/>
      <c r="E141" s="279"/>
      <c r="F141" s="302" t="s">
        <v>833</v>
      </c>
      <c r="G141" s="279"/>
      <c r="H141" s="279" t="s">
        <v>889</v>
      </c>
      <c r="I141" s="279" t="s">
        <v>868</v>
      </c>
      <c r="J141" s="279"/>
      <c r="K141" s="327"/>
    </row>
    <row r="142" s="1" customFormat="1" ht="15" customHeight="1">
      <c r="B142" s="324"/>
      <c r="C142" s="279" t="s">
        <v>890</v>
      </c>
      <c r="D142" s="279"/>
      <c r="E142" s="279"/>
      <c r="F142" s="302" t="s">
        <v>833</v>
      </c>
      <c r="G142" s="279"/>
      <c r="H142" s="279" t="s">
        <v>891</v>
      </c>
      <c r="I142" s="279" t="s">
        <v>868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892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827</v>
      </c>
      <c r="D148" s="294"/>
      <c r="E148" s="294"/>
      <c r="F148" s="294" t="s">
        <v>828</v>
      </c>
      <c r="G148" s="295"/>
      <c r="H148" s="294" t="s">
        <v>54</v>
      </c>
      <c r="I148" s="294" t="s">
        <v>57</v>
      </c>
      <c r="J148" s="294" t="s">
        <v>829</v>
      </c>
      <c r="K148" s="293"/>
    </row>
    <row r="149" s="1" customFormat="1" ht="17.25" customHeight="1">
      <c r="B149" s="291"/>
      <c r="C149" s="296" t="s">
        <v>830</v>
      </c>
      <c r="D149" s="296"/>
      <c r="E149" s="296"/>
      <c r="F149" s="297" t="s">
        <v>831</v>
      </c>
      <c r="G149" s="298"/>
      <c r="H149" s="296"/>
      <c r="I149" s="296"/>
      <c r="J149" s="296" t="s">
        <v>832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836</v>
      </c>
      <c r="D151" s="279"/>
      <c r="E151" s="279"/>
      <c r="F151" s="332" t="s">
        <v>833</v>
      </c>
      <c r="G151" s="279"/>
      <c r="H151" s="331" t="s">
        <v>873</v>
      </c>
      <c r="I151" s="331" t="s">
        <v>835</v>
      </c>
      <c r="J151" s="331">
        <v>120</v>
      </c>
      <c r="K151" s="327"/>
    </row>
    <row r="152" s="1" customFormat="1" ht="15" customHeight="1">
      <c r="B152" s="304"/>
      <c r="C152" s="331" t="s">
        <v>882</v>
      </c>
      <c r="D152" s="279"/>
      <c r="E152" s="279"/>
      <c r="F152" s="332" t="s">
        <v>833</v>
      </c>
      <c r="G152" s="279"/>
      <c r="H152" s="331" t="s">
        <v>893</v>
      </c>
      <c r="I152" s="331" t="s">
        <v>835</v>
      </c>
      <c r="J152" s="331" t="s">
        <v>884</v>
      </c>
      <c r="K152" s="327"/>
    </row>
    <row r="153" s="1" customFormat="1" ht="15" customHeight="1">
      <c r="B153" s="304"/>
      <c r="C153" s="331" t="s">
        <v>781</v>
      </c>
      <c r="D153" s="279"/>
      <c r="E153" s="279"/>
      <c r="F153" s="332" t="s">
        <v>833</v>
      </c>
      <c r="G153" s="279"/>
      <c r="H153" s="331" t="s">
        <v>894</v>
      </c>
      <c r="I153" s="331" t="s">
        <v>835</v>
      </c>
      <c r="J153" s="331" t="s">
        <v>884</v>
      </c>
      <c r="K153" s="327"/>
    </row>
    <row r="154" s="1" customFormat="1" ht="15" customHeight="1">
      <c r="B154" s="304"/>
      <c r="C154" s="331" t="s">
        <v>838</v>
      </c>
      <c r="D154" s="279"/>
      <c r="E154" s="279"/>
      <c r="F154" s="332" t="s">
        <v>839</v>
      </c>
      <c r="G154" s="279"/>
      <c r="H154" s="331" t="s">
        <v>873</v>
      </c>
      <c r="I154" s="331" t="s">
        <v>835</v>
      </c>
      <c r="J154" s="331">
        <v>50</v>
      </c>
      <c r="K154" s="327"/>
    </row>
    <row r="155" s="1" customFormat="1" ht="15" customHeight="1">
      <c r="B155" s="304"/>
      <c r="C155" s="331" t="s">
        <v>841</v>
      </c>
      <c r="D155" s="279"/>
      <c r="E155" s="279"/>
      <c r="F155" s="332" t="s">
        <v>833</v>
      </c>
      <c r="G155" s="279"/>
      <c r="H155" s="331" t="s">
        <v>873</v>
      </c>
      <c r="I155" s="331" t="s">
        <v>843</v>
      </c>
      <c r="J155" s="331"/>
      <c r="K155" s="327"/>
    </row>
    <row r="156" s="1" customFormat="1" ht="15" customHeight="1">
      <c r="B156" s="304"/>
      <c r="C156" s="331" t="s">
        <v>852</v>
      </c>
      <c r="D156" s="279"/>
      <c r="E156" s="279"/>
      <c r="F156" s="332" t="s">
        <v>839</v>
      </c>
      <c r="G156" s="279"/>
      <c r="H156" s="331" t="s">
        <v>873</v>
      </c>
      <c r="I156" s="331" t="s">
        <v>835</v>
      </c>
      <c r="J156" s="331">
        <v>50</v>
      </c>
      <c r="K156" s="327"/>
    </row>
    <row r="157" s="1" customFormat="1" ht="15" customHeight="1">
      <c r="B157" s="304"/>
      <c r="C157" s="331" t="s">
        <v>860</v>
      </c>
      <c r="D157" s="279"/>
      <c r="E157" s="279"/>
      <c r="F157" s="332" t="s">
        <v>839</v>
      </c>
      <c r="G157" s="279"/>
      <c r="H157" s="331" t="s">
        <v>873</v>
      </c>
      <c r="I157" s="331" t="s">
        <v>835</v>
      </c>
      <c r="J157" s="331">
        <v>50</v>
      </c>
      <c r="K157" s="327"/>
    </row>
    <row r="158" s="1" customFormat="1" ht="15" customHeight="1">
      <c r="B158" s="304"/>
      <c r="C158" s="331" t="s">
        <v>858</v>
      </c>
      <c r="D158" s="279"/>
      <c r="E158" s="279"/>
      <c r="F158" s="332" t="s">
        <v>839</v>
      </c>
      <c r="G158" s="279"/>
      <c r="H158" s="331" t="s">
        <v>873</v>
      </c>
      <c r="I158" s="331" t="s">
        <v>835</v>
      </c>
      <c r="J158" s="331">
        <v>50</v>
      </c>
      <c r="K158" s="327"/>
    </row>
    <row r="159" s="1" customFormat="1" ht="15" customHeight="1">
      <c r="B159" s="304"/>
      <c r="C159" s="331" t="s">
        <v>82</v>
      </c>
      <c r="D159" s="279"/>
      <c r="E159" s="279"/>
      <c r="F159" s="332" t="s">
        <v>833</v>
      </c>
      <c r="G159" s="279"/>
      <c r="H159" s="331" t="s">
        <v>895</v>
      </c>
      <c r="I159" s="331" t="s">
        <v>835</v>
      </c>
      <c r="J159" s="331" t="s">
        <v>896</v>
      </c>
      <c r="K159" s="327"/>
    </row>
    <row r="160" s="1" customFormat="1" ht="15" customHeight="1">
      <c r="B160" s="304"/>
      <c r="C160" s="331" t="s">
        <v>897</v>
      </c>
      <c r="D160" s="279"/>
      <c r="E160" s="279"/>
      <c r="F160" s="332" t="s">
        <v>833</v>
      </c>
      <c r="G160" s="279"/>
      <c r="H160" s="331" t="s">
        <v>898</v>
      </c>
      <c r="I160" s="331" t="s">
        <v>868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899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827</v>
      </c>
      <c r="D166" s="294"/>
      <c r="E166" s="294"/>
      <c r="F166" s="294" t="s">
        <v>828</v>
      </c>
      <c r="G166" s="336"/>
      <c r="H166" s="337" t="s">
        <v>54</v>
      </c>
      <c r="I166" s="337" t="s">
        <v>57</v>
      </c>
      <c r="J166" s="294" t="s">
        <v>829</v>
      </c>
      <c r="K166" s="271"/>
    </row>
    <row r="167" s="1" customFormat="1" ht="17.25" customHeight="1">
      <c r="B167" s="272"/>
      <c r="C167" s="296" t="s">
        <v>830</v>
      </c>
      <c r="D167" s="296"/>
      <c r="E167" s="296"/>
      <c r="F167" s="297" t="s">
        <v>831</v>
      </c>
      <c r="G167" s="338"/>
      <c r="H167" s="339"/>
      <c r="I167" s="339"/>
      <c r="J167" s="296" t="s">
        <v>832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836</v>
      </c>
      <c r="D169" s="279"/>
      <c r="E169" s="279"/>
      <c r="F169" s="302" t="s">
        <v>833</v>
      </c>
      <c r="G169" s="279"/>
      <c r="H169" s="279" t="s">
        <v>873</v>
      </c>
      <c r="I169" s="279" t="s">
        <v>835</v>
      </c>
      <c r="J169" s="279">
        <v>120</v>
      </c>
      <c r="K169" s="327"/>
    </row>
    <row r="170" s="1" customFormat="1" ht="15" customHeight="1">
      <c r="B170" s="304"/>
      <c r="C170" s="279" t="s">
        <v>882</v>
      </c>
      <c r="D170" s="279"/>
      <c r="E170" s="279"/>
      <c r="F170" s="302" t="s">
        <v>833</v>
      </c>
      <c r="G170" s="279"/>
      <c r="H170" s="279" t="s">
        <v>883</v>
      </c>
      <c r="I170" s="279" t="s">
        <v>835</v>
      </c>
      <c r="J170" s="279" t="s">
        <v>884</v>
      </c>
      <c r="K170" s="327"/>
    </row>
    <row r="171" s="1" customFormat="1" ht="15" customHeight="1">
      <c r="B171" s="304"/>
      <c r="C171" s="279" t="s">
        <v>781</v>
      </c>
      <c r="D171" s="279"/>
      <c r="E171" s="279"/>
      <c r="F171" s="302" t="s">
        <v>833</v>
      </c>
      <c r="G171" s="279"/>
      <c r="H171" s="279" t="s">
        <v>900</v>
      </c>
      <c r="I171" s="279" t="s">
        <v>835</v>
      </c>
      <c r="J171" s="279" t="s">
        <v>884</v>
      </c>
      <c r="K171" s="327"/>
    </row>
    <row r="172" s="1" customFormat="1" ht="15" customHeight="1">
      <c r="B172" s="304"/>
      <c r="C172" s="279" t="s">
        <v>838</v>
      </c>
      <c r="D172" s="279"/>
      <c r="E172" s="279"/>
      <c r="F172" s="302" t="s">
        <v>839</v>
      </c>
      <c r="G172" s="279"/>
      <c r="H172" s="279" t="s">
        <v>900</v>
      </c>
      <c r="I172" s="279" t="s">
        <v>835</v>
      </c>
      <c r="J172" s="279">
        <v>50</v>
      </c>
      <c r="K172" s="327"/>
    </row>
    <row r="173" s="1" customFormat="1" ht="15" customHeight="1">
      <c r="B173" s="304"/>
      <c r="C173" s="279" t="s">
        <v>841</v>
      </c>
      <c r="D173" s="279"/>
      <c r="E173" s="279"/>
      <c r="F173" s="302" t="s">
        <v>833</v>
      </c>
      <c r="G173" s="279"/>
      <c r="H173" s="279" t="s">
        <v>900</v>
      </c>
      <c r="I173" s="279" t="s">
        <v>843</v>
      </c>
      <c r="J173" s="279"/>
      <c r="K173" s="327"/>
    </row>
    <row r="174" s="1" customFormat="1" ht="15" customHeight="1">
      <c r="B174" s="304"/>
      <c r="C174" s="279" t="s">
        <v>852</v>
      </c>
      <c r="D174" s="279"/>
      <c r="E174" s="279"/>
      <c r="F174" s="302" t="s">
        <v>839</v>
      </c>
      <c r="G174" s="279"/>
      <c r="H174" s="279" t="s">
        <v>900</v>
      </c>
      <c r="I174" s="279" t="s">
        <v>835</v>
      </c>
      <c r="J174" s="279">
        <v>50</v>
      </c>
      <c r="K174" s="327"/>
    </row>
    <row r="175" s="1" customFormat="1" ht="15" customHeight="1">
      <c r="B175" s="304"/>
      <c r="C175" s="279" t="s">
        <v>860</v>
      </c>
      <c r="D175" s="279"/>
      <c r="E175" s="279"/>
      <c r="F175" s="302" t="s">
        <v>839</v>
      </c>
      <c r="G175" s="279"/>
      <c r="H175" s="279" t="s">
        <v>900</v>
      </c>
      <c r="I175" s="279" t="s">
        <v>835</v>
      </c>
      <c r="J175" s="279">
        <v>50</v>
      </c>
      <c r="K175" s="327"/>
    </row>
    <row r="176" s="1" customFormat="1" ht="15" customHeight="1">
      <c r="B176" s="304"/>
      <c r="C176" s="279" t="s">
        <v>858</v>
      </c>
      <c r="D176" s="279"/>
      <c r="E176" s="279"/>
      <c r="F176" s="302" t="s">
        <v>839</v>
      </c>
      <c r="G176" s="279"/>
      <c r="H176" s="279" t="s">
        <v>900</v>
      </c>
      <c r="I176" s="279" t="s">
        <v>835</v>
      </c>
      <c r="J176" s="279">
        <v>50</v>
      </c>
      <c r="K176" s="327"/>
    </row>
    <row r="177" s="1" customFormat="1" ht="15" customHeight="1">
      <c r="B177" s="304"/>
      <c r="C177" s="279" t="s">
        <v>100</v>
      </c>
      <c r="D177" s="279"/>
      <c r="E177" s="279"/>
      <c r="F177" s="302" t="s">
        <v>833</v>
      </c>
      <c r="G177" s="279"/>
      <c r="H177" s="279" t="s">
        <v>901</v>
      </c>
      <c r="I177" s="279" t="s">
        <v>902</v>
      </c>
      <c r="J177" s="279"/>
      <c r="K177" s="327"/>
    </row>
    <row r="178" s="1" customFormat="1" ht="15" customHeight="1">
      <c r="B178" s="304"/>
      <c r="C178" s="279" t="s">
        <v>57</v>
      </c>
      <c r="D178" s="279"/>
      <c r="E178" s="279"/>
      <c r="F178" s="302" t="s">
        <v>833</v>
      </c>
      <c r="G178" s="279"/>
      <c r="H178" s="279" t="s">
        <v>903</v>
      </c>
      <c r="I178" s="279" t="s">
        <v>904</v>
      </c>
      <c r="J178" s="279">
        <v>1</v>
      </c>
      <c r="K178" s="327"/>
    </row>
    <row r="179" s="1" customFormat="1" ht="15" customHeight="1">
      <c r="B179" s="304"/>
      <c r="C179" s="279" t="s">
        <v>53</v>
      </c>
      <c r="D179" s="279"/>
      <c r="E179" s="279"/>
      <c r="F179" s="302" t="s">
        <v>833</v>
      </c>
      <c r="G179" s="279"/>
      <c r="H179" s="279" t="s">
        <v>905</v>
      </c>
      <c r="I179" s="279" t="s">
        <v>835</v>
      </c>
      <c r="J179" s="279">
        <v>20</v>
      </c>
      <c r="K179" s="327"/>
    </row>
    <row r="180" s="1" customFormat="1" ht="15" customHeight="1">
      <c r="B180" s="304"/>
      <c r="C180" s="279" t="s">
        <v>54</v>
      </c>
      <c r="D180" s="279"/>
      <c r="E180" s="279"/>
      <c r="F180" s="302" t="s">
        <v>833</v>
      </c>
      <c r="G180" s="279"/>
      <c r="H180" s="279" t="s">
        <v>906</v>
      </c>
      <c r="I180" s="279" t="s">
        <v>835</v>
      </c>
      <c r="J180" s="279">
        <v>255</v>
      </c>
      <c r="K180" s="327"/>
    </row>
    <row r="181" s="1" customFormat="1" ht="15" customHeight="1">
      <c r="B181" s="304"/>
      <c r="C181" s="279" t="s">
        <v>101</v>
      </c>
      <c r="D181" s="279"/>
      <c r="E181" s="279"/>
      <c r="F181" s="302" t="s">
        <v>833</v>
      </c>
      <c r="G181" s="279"/>
      <c r="H181" s="279" t="s">
        <v>797</v>
      </c>
      <c r="I181" s="279" t="s">
        <v>835</v>
      </c>
      <c r="J181" s="279">
        <v>10</v>
      </c>
      <c r="K181" s="327"/>
    </row>
    <row r="182" s="1" customFormat="1" ht="15" customHeight="1">
      <c r="B182" s="304"/>
      <c r="C182" s="279" t="s">
        <v>102</v>
      </c>
      <c r="D182" s="279"/>
      <c r="E182" s="279"/>
      <c r="F182" s="302" t="s">
        <v>833</v>
      </c>
      <c r="G182" s="279"/>
      <c r="H182" s="279" t="s">
        <v>907</v>
      </c>
      <c r="I182" s="279" t="s">
        <v>868</v>
      </c>
      <c r="J182" s="279"/>
      <c r="K182" s="327"/>
    </row>
    <row r="183" s="1" customFormat="1" ht="15" customHeight="1">
      <c r="B183" s="304"/>
      <c r="C183" s="279" t="s">
        <v>908</v>
      </c>
      <c r="D183" s="279"/>
      <c r="E183" s="279"/>
      <c r="F183" s="302" t="s">
        <v>833</v>
      </c>
      <c r="G183" s="279"/>
      <c r="H183" s="279" t="s">
        <v>909</v>
      </c>
      <c r="I183" s="279" t="s">
        <v>868</v>
      </c>
      <c r="J183" s="279"/>
      <c r="K183" s="327"/>
    </row>
    <row r="184" s="1" customFormat="1" ht="15" customHeight="1">
      <c r="B184" s="304"/>
      <c r="C184" s="279" t="s">
        <v>897</v>
      </c>
      <c r="D184" s="279"/>
      <c r="E184" s="279"/>
      <c r="F184" s="302" t="s">
        <v>833</v>
      </c>
      <c r="G184" s="279"/>
      <c r="H184" s="279" t="s">
        <v>910</v>
      </c>
      <c r="I184" s="279" t="s">
        <v>868</v>
      </c>
      <c r="J184" s="279"/>
      <c r="K184" s="327"/>
    </row>
    <row r="185" s="1" customFormat="1" ht="15" customHeight="1">
      <c r="B185" s="304"/>
      <c r="C185" s="279" t="s">
        <v>104</v>
      </c>
      <c r="D185" s="279"/>
      <c r="E185" s="279"/>
      <c r="F185" s="302" t="s">
        <v>839</v>
      </c>
      <c r="G185" s="279"/>
      <c r="H185" s="279" t="s">
        <v>911</v>
      </c>
      <c r="I185" s="279" t="s">
        <v>835</v>
      </c>
      <c r="J185" s="279">
        <v>50</v>
      </c>
      <c r="K185" s="327"/>
    </row>
    <row r="186" s="1" customFormat="1" ht="15" customHeight="1">
      <c r="B186" s="304"/>
      <c r="C186" s="279" t="s">
        <v>912</v>
      </c>
      <c r="D186" s="279"/>
      <c r="E186" s="279"/>
      <c r="F186" s="302" t="s">
        <v>839</v>
      </c>
      <c r="G186" s="279"/>
      <c r="H186" s="279" t="s">
        <v>913</v>
      </c>
      <c r="I186" s="279" t="s">
        <v>914</v>
      </c>
      <c r="J186" s="279"/>
      <c r="K186" s="327"/>
    </row>
    <row r="187" s="1" customFormat="1" ht="15" customHeight="1">
      <c r="B187" s="304"/>
      <c r="C187" s="279" t="s">
        <v>915</v>
      </c>
      <c r="D187" s="279"/>
      <c r="E187" s="279"/>
      <c r="F187" s="302" t="s">
        <v>839</v>
      </c>
      <c r="G187" s="279"/>
      <c r="H187" s="279" t="s">
        <v>916</v>
      </c>
      <c r="I187" s="279" t="s">
        <v>914</v>
      </c>
      <c r="J187" s="279"/>
      <c r="K187" s="327"/>
    </row>
    <row r="188" s="1" customFormat="1" ht="15" customHeight="1">
      <c r="B188" s="304"/>
      <c r="C188" s="279" t="s">
        <v>917</v>
      </c>
      <c r="D188" s="279"/>
      <c r="E188" s="279"/>
      <c r="F188" s="302" t="s">
        <v>839</v>
      </c>
      <c r="G188" s="279"/>
      <c r="H188" s="279" t="s">
        <v>918</v>
      </c>
      <c r="I188" s="279" t="s">
        <v>914</v>
      </c>
      <c r="J188" s="279"/>
      <c r="K188" s="327"/>
    </row>
    <row r="189" s="1" customFormat="1" ht="15" customHeight="1">
      <c r="B189" s="304"/>
      <c r="C189" s="340" t="s">
        <v>919</v>
      </c>
      <c r="D189" s="279"/>
      <c r="E189" s="279"/>
      <c r="F189" s="302" t="s">
        <v>839</v>
      </c>
      <c r="G189" s="279"/>
      <c r="H189" s="279" t="s">
        <v>920</v>
      </c>
      <c r="I189" s="279" t="s">
        <v>921</v>
      </c>
      <c r="J189" s="341" t="s">
        <v>922</v>
      </c>
      <c r="K189" s="327"/>
    </row>
    <row r="190" s="1" customFormat="1" ht="15" customHeight="1">
      <c r="B190" s="304"/>
      <c r="C190" s="340" t="s">
        <v>42</v>
      </c>
      <c r="D190" s="279"/>
      <c r="E190" s="279"/>
      <c r="F190" s="302" t="s">
        <v>833</v>
      </c>
      <c r="G190" s="279"/>
      <c r="H190" s="276" t="s">
        <v>923</v>
      </c>
      <c r="I190" s="279" t="s">
        <v>924</v>
      </c>
      <c r="J190" s="279"/>
      <c r="K190" s="327"/>
    </row>
    <row r="191" s="1" customFormat="1" ht="15" customHeight="1">
      <c r="B191" s="304"/>
      <c r="C191" s="340" t="s">
        <v>925</v>
      </c>
      <c r="D191" s="279"/>
      <c r="E191" s="279"/>
      <c r="F191" s="302" t="s">
        <v>833</v>
      </c>
      <c r="G191" s="279"/>
      <c r="H191" s="279" t="s">
        <v>926</v>
      </c>
      <c r="I191" s="279" t="s">
        <v>868</v>
      </c>
      <c r="J191" s="279"/>
      <c r="K191" s="327"/>
    </row>
    <row r="192" s="1" customFormat="1" ht="15" customHeight="1">
      <c r="B192" s="304"/>
      <c r="C192" s="340" t="s">
        <v>927</v>
      </c>
      <c r="D192" s="279"/>
      <c r="E192" s="279"/>
      <c r="F192" s="302" t="s">
        <v>833</v>
      </c>
      <c r="G192" s="279"/>
      <c r="H192" s="279" t="s">
        <v>928</v>
      </c>
      <c r="I192" s="279" t="s">
        <v>868</v>
      </c>
      <c r="J192" s="279"/>
      <c r="K192" s="327"/>
    </row>
    <row r="193" s="1" customFormat="1" ht="15" customHeight="1">
      <c r="B193" s="304"/>
      <c r="C193" s="340" t="s">
        <v>929</v>
      </c>
      <c r="D193" s="279"/>
      <c r="E193" s="279"/>
      <c r="F193" s="302" t="s">
        <v>839</v>
      </c>
      <c r="G193" s="279"/>
      <c r="H193" s="279" t="s">
        <v>930</v>
      </c>
      <c r="I193" s="279" t="s">
        <v>868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931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932</v>
      </c>
      <c r="D200" s="343"/>
      <c r="E200" s="343"/>
      <c r="F200" s="343" t="s">
        <v>933</v>
      </c>
      <c r="G200" s="344"/>
      <c r="H200" s="343" t="s">
        <v>934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924</v>
      </c>
      <c r="D202" s="279"/>
      <c r="E202" s="279"/>
      <c r="F202" s="302" t="s">
        <v>43</v>
      </c>
      <c r="G202" s="279"/>
      <c r="H202" s="279" t="s">
        <v>935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44</v>
      </c>
      <c r="G203" s="279"/>
      <c r="H203" s="279" t="s">
        <v>936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47</v>
      </c>
      <c r="G204" s="279"/>
      <c r="H204" s="279" t="s">
        <v>937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45</v>
      </c>
      <c r="G205" s="279"/>
      <c r="H205" s="279" t="s">
        <v>938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46</v>
      </c>
      <c r="G206" s="279"/>
      <c r="H206" s="279" t="s">
        <v>939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880</v>
      </c>
      <c r="D208" s="279"/>
      <c r="E208" s="279"/>
      <c r="F208" s="302" t="s">
        <v>76</v>
      </c>
      <c r="G208" s="279"/>
      <c r="H208" s="279" t="s">
        <v>940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775</v>
      </c>
      <c r="G209" s="279"/>
      <c r="H209" s="279" t="s">
        <v>776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773</v>
      </c>
      <c r="G210" s="279"/>
      <c r="H210" s="279" t="s">
        <v>941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777</v>
      </c>
      <c r="G211" s="340"/>
      <c r="H211" s="331" t="s">
        <v>778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779</v>
      </c>
      <c r="G212" s="340"/>
      <c r="H212" s="331" t="s">
        <v>942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904</v>
      </c>
      <c r="D214" s="279"/>
      <c r="E214" s="279"/>
      <c r="F214" s="302">
        <v>1</v>
      </c>
      <c r="G214" s="340"/>
      <c r="H214" s="331" t="s">
        <v>943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944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945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946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Divinová Hana</dc:creator>
  <cp:lastModifiedBy>Divinová Hana</cp:lastModifiedBy>
  <dcterms:created xsi:type="dcterms:W3CDTF">2021-04-09T09:11:48Z</dcterms:created>
  <dcterms:modified xsi:type="dcterms:W3CDTF">2021-04-09T09:11:52Z</dcterms:modified>
</cp:coreProperties>
</file>